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bookViews>
    <workbookView xWindow="0" yWindow="0" windowWidth="21570" windowHeight="9405"/>
  </bookViews>
  <sheets>
    <sheet name="Sheet1" sheetId="1" r:id="rId1"/>
  </sheets>
  <definedNames>
    <definedName name="Belt_100">Sheet1!$C$4:$L$5</definedName>
    <definedName name="Belt_1000">Sheet1!$C$67:$L$72</definedName>
    <definedName name="Belt_10000">Sheet1!$C$121:$L$123</definedName>
    <definedName name="Belt_1100">Sheet1!$C$73:$L$81</definedName>
    <definedName name="Belt_1200">Sheet1!$C$82:$L$86</definedName>
    <definedName name="Belt_1400">Sheet1!$C$87:$L$101</definedName>
    <definedName name="Belt_1500">Sheet1!$C$102:$L$103</definedName>
    <definedName name="Belt_1600">Sheet1!$C$104:$L$110</definedName>
    <definedName name="Belt_1650">Sheet1!$C$111:$L$111</definedName>
    <definedName name="Belt_1700">Sheet1!$C$112:$L$114</definedName>
    <definedName name="Belt_1800">Sheet1!$C$115:$L$116</definedName>
    <definedName name="Belt_1900">Sheet1!$C$117:$L$117</definedName>
    <definedName name="Belt_200">Sheet1!$C$6:$L$8</definedName>
    <definedName name="Belt_2100">Sheet1!$C$124:$L$124</definedName>
    <definedName name="Belt_2200">Sheet1!$C$125:$L$130</definedName>
    <definedName name="Belt_2300">Sheet1!$C$131:$L$132</definedName>
    <definedName name="Belt_2400">Sheet1!$C$133:$L$144</definedName>
    <definedName name="Belt_3000">Sheet1!$C$145:$L$146</definedName>
    <definedName name="Belt_400">Sheet1!$C$9:$L$23</definedName>
    <definedName name="Belt_4400">Sheet1!$C$118:$L$118</definedName>
    <definedName name="Belt_4500">Sheet1!$C$119:$L$119</definedName>
    <definedName name="Belt_550">Sheet1!$C$24:$L$24</definedName>
    <definedName name="Belt_800">Sheet1!$C$25:$L$42</definedName>
    <definedName name="Belt_850">Sheet1!$C$43:$L$45</definedName>
    <definedName name="Belt_880">Sheet1!$C$46:$L$49</definedName>
    <definedName name="Belt_900">Sheet1!$C$50:$L$66</definedName>
    <definedName name="Belt_9000">Sheet1!$C$120:$L$120</definedName>
    <definedName name="Belt_Color">Sheet1!$T$4:$T$9</definedName>
    <definedName name="Belt_Material">Sheet1!$R$4:$R$24</definedName>
    <definedName name="Belt_Series">Sheet1!$B$19:$B$146</definedName>
    <definedName name="BS_100">Sheet1!$C$4:$C$5</definedName>
    <definedName name="BS_1000">Sheet1!$C$67:$C$72</definedName>
    <definedName name="BS_10000">Sheet1!$C$121:$C$123</definedName>
    <definedName name="BS_1100">Sheet1!$C$73:$C$81</definedName>
    <definedName name="BS_1200">Sheet1!$C$82:$C$86</definedName>
    <definedName name="BS_1400">Sheet1!$C$87:$C$101</definedName>
    <definedName name="BS_1500">Sheet1!$C$102:$C$103</definedName>
    <definedName name="BS_1600">Sheet1!$C$104:$C$110</definedName>
    <definedName name="BS_1650">Sheet1!$C$111</definedName>
    <definedName name="BS_1700">Sheet1!$C$112:$C$114</definedName>
    <definedName name="BS_1800">Sheet1!$C$115:$C$116</definedName>
    <definedName name="BS_1900">Sheet1!$C$117</definedName>
    <definedName name="BS_200">Sheet1!$C$6:$C$8</definedName>
    <definedName name="BS_2100">Sheet1!$C$124</definedName>
    <definedName name="BS_2200">Sheet1!$C$125:$C$130</definedName>
    <definedName name="BS_2300">Sheet1!$C$131:$C$132</definedName>
    <definedName name="BS_2400">Sheet1!$C$133:$C$144</definedName>
    <definedName name="BS_3000">Sheet1!$C$145:$C$146</definedName>
    <definedName name="BS_400">Sheet1!$C$9:$C$23</definedName>
    <definedName name="BS_4400">Sheet1!$C$118</definedName>
    <definedName name="BS_4500">Sheet1!$C$119</definedName>
    <definedName name="BS_550">Sheet1!$C$24</definedName>
    <definedName name="BS_800">Sheet1!$C$25:$C$42</definedName>
    <definedName name="BS_850">Sheet1!$C$43:$C$45</definedName>
    <definedName name="BS_880">Sheet1!$C$46:$C$49</definedName>
    <definedName name="BS_900">Sheet1!$C$50:$C$66</definedName>
    <definedName name="BS_9000">Sheet1!$C$120</definedName>
    <definedName name="_xlnm.Print_Area" localSheetId="0">Sheet1!$A$1:$L$146</definedName>
    <definedName name="_xlnm.Print_Titles" localSheetId="0">Sheet1!$1:$3</definedName>
    <definedName name="Style_Name">Sheet1!$O$5:$P$83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6" i="1" l="1"/>
  <c r="G146" i="1"/>
  <c r="J145" i="1"/>
  <c r="G145" i="1"/>
  <c r="J144" i="1"/>
  <c r="G144" i="1"/>
  <c r="J143" i="1"/>
  <c r="G143" i="1"/>
  <c r="J142" i="1"/>
  <c r="G142" i="1"/>
  <c r="J141" i="1"/>
  <c r="G141" i="1"/>
  <c r="J140" i="1"/>
  <c r="G140" i="1"/>
  <c r="J139" i="1"/>
  <c r="G139" i="1"/>
  <c r="J138" i="1"/>
  <c r="G138" i="1"/>
  <c r="J137" i="1"/>
  <c r="G137" i="1"/>
  <c r="J136" i="1"/>
  <c r="G136" i="1"/>
  <c r="J135" i="1"/>
  <c r="G135" i="1"/>
  <c r="J134" i="1"/>
  <c r="G134" i="1"/>
  <c r="J133" i="1"/>
  <c r="G133" i="1"/>
  <c r="J132" i="1"/>
  <c r="G132" i="1"/>
  <c r="J131" i="1"/>
  <c r="G131" i="1"/>
  <c r="J130" i="1"/>
  <c r="G130" i="1"/>
  <c r="J129" i="1"/>
  <c r="G129" i="1"/>
  <c r="J128" i="1"/>
  <c r="G128" i="1"/>
  <c r="J127" i="1"/>
  <c r="G127" i="1"/>
  <c r="J126" i="1"/>
  <c r="G126" i="1"/>
  <c r="J125" i="1"/>
  <c r="G125" i="1"/>
  <c r="J124" i="1"/>
  <c r="G124" i="1"/>
  <c r="J123" i="1"/>
  <c r="G123" i="1"/>
  <c r="J122" i="1"/>
  <c r="G122" i="1"/>
  <c r="J121" i="1"/>
  <c r="G121" i="1"/>
  <c r="J120" i="1"/>
  <c r="G120" i="1"/>
  <c r="J119" i="1"/>
  <c r="G119" i="1"/>
  <c r="J118" i="1"/>
  <c r="G118" i="1"/>
  <c r="J117" i="1"/>
  <c r="G117" i="1"/>
  <c r="J116" i="1"/>
  <c r="G116" i="1"/>
  <c r="J115" i="1"/>
  <c r="G115" i="1"/>
  <c r="J114" i="1"/>
  <c r="G114" i="1"/>
  <c r="J113" i="1"/>
  <c r="G113" i="1"/>
  <c r="J112" i="1"/>
  <c r="G112" i="1"/>
  <c r="J111" i="1"/>
  <c r="G111" i="1"/>
  <c r="J110" i="1"/>
  <c r="G110" i="1"/>
  <c r="J109" i="1"/>
  <c r="G109" i="1"/>
  <c r="J108" i="1"/>
  <c r="G108" i="1"/>
  <c r="J107" i="1"/>
  <c r="G107" i="1"/>
  <c r="J106" i="1"/>
  <c r="G106" i="1"/>
  <c r="J105" i="1"/>
  <c r="G105" i="1"/>
  <c r="J104" i="1"/>
  <c r="G104" i="1"/>
  <c r="J103" i="1"/>
  <c r="G103" i="1"/>
  <c r="J102" i="1"/>
  <c r="G102" i="1"/>
  <c r="J101" i="1"/>
  <c r="G101" i="1"/>
  <c r="J100" i="1"/>
  <c r="G100" i="1"/>
  <c r="J99" i="1"/>
  <c r="G99" i="1"/>
  <c r="J98" i="1"/>
  <c r="G98" i="1"/>
  <c r="J97" i="1"/>
  <c r="G97" i="1"/>
  <c r="J96" i="1"/>
  <c r="G96" i="1"/>
  <c r="J95" i="1"/>
  <c r="G95" i="1"/>
  <c r="J94" i="1"/>
  <c r="G94" i="1"/>
  <c r="J93" i="1"/>
  <c r="G93" i="1"/>
  <c r="J92" i="1"/>
  <c r="G92" i="1"/>
  <c r="J91" i="1"/>
  <c r="G91" i="1"/>
  <c r="J90" i="1"/>
  <c r="G90" i="1"/>
  <c r="J89" i="1"/>
  <c r="G89" i="1"/>
  <c r="J88" i="1"/>
  <c r="G88" i="1"/>
  <c r="J87" i="1"/>
  <c r="G87" i="1"/>
  <c r="J86" i="1"/>
  <c r="G86" i="1"/>
  <c r="J85" i="1"/>
  <c r="G85" i="1"/>
  <c r="J84" i="1"/>
  <c r="G84" i="1"/>
  <c r="J83" i="1"/>
  <c r="G83" i="1"/>
  <c r="J82" i="1"/>
  <c r="G82" i="1"/>
  <c r="J81" i="1"/>
  <c r="G81" i="1"/>
  <c r="H80" i="1"/>
  <c r="J80" i="1" s="1"/>
  <c r="F80" i="1"/>
  <c r="G80" i="1" s="1"/>
  <c r="J79" i="1"/>
  <c r="G79" i="1"/>
  <c r="J78" i="1"/>
  <c r="H78" i="1"/>
  <c r="F78" i="1"/>
  <c r="G78" i="1" s="1"/>
  <c r="H77" i="1"/>
  <c r="J77" i="1" s="1"/>
  <c r="G77" i="1"/>
  <c r="F77" i="1"/>
  <c r="J76" i="1"/>
  <c r="H76" i="1"/>
  <c r="F76" i="1"/>
  <c r="G76" i="1" s="1"/>
  <c r="J75" i="1"/>
  <c r="G75" i="1"/>
  <c r="J74" i="1"/>
  <c r="G74" i="1"/>
  <c r="J73" i="1"/>
  <c r="G73" i="1"/>
  <c r="I72" i="1"/>
  <c r="J72" i="1" s="1"/>
  <c r="G72" i="1"/>
  <c r="J71" i="1"/>
  <c r="G71" i="1"/>
  <c r="J70" i="1"/>
  <c r="I70" i="1"/>
  <c r="H70" i="1"/>
  <c r="G70" i="1"/>
  <c r="J69" i="1"/>
  <c r="G69" i="1"/>
  <c r="J68" i="1"/>
  <c r="G68" i="1"/>
  <c r="J67" i="1"/>
  <c r="G67" i="1"/>
  <c r="J66" i="1"/>
  <c r="F66" i="1"/>
  <c r="E66" i="1"/>
  <c r="G66" i="1" s="1"/>
  <c r="J65" i="1"/>
  <c r="G65" i="1"/>
  <c r="E65" i="1"/>
  <c r="J64" i="1"/>
  <c r="G64" i="1"/>
  <c r="J63" i="1"/>
  <c r="F63" i="1"/>
  <c r="E63" i="1"/>
  <c r="G63" i="1" s="1"/>
  <c r="J62" i="1"/>
  <c r="G62" i="1"/>
  <c r="E62" i="1"/>
  <c r="J61" i="1"/>
  <c r="G61" i="1"/>
  <c r="E61" i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J52" i="1"/>
  <c r="G52" i="1"/>
  <c r="J51" i="1"/>
  <c r="G51" i="1"/>
  <c r="J50" i="1"/>
  <c r="G5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J42" i="1"/>
  <c r="H42" i="1"/>
  <c r="G42" i="1"/>
  <c r="J41" i="1"/>
  <c r="G41" i="1"/>
  <c r="J40" i="1"/>
  <c r="G40" i="1"/>
  <c r="J39" i="1"/>
  <c r="G39" i="1"/>
  <c r="J38" i="1"/>
  <c r="G38" i="1"/>
  <c r="J37" i="1"/>
  <c r="G37" i="1"/>
  <c r="J36" i="1"/>
  <c r="G36" i="1"/>
  <c r="J35" i="1"/>
  <c r="G35" i="1"/>
  <c r="J34" i="1"/>
  <c r="G34" i="1"/>
  <c r="J33" i="1"/>
  <c r="G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I23" i="1"/>
  <c r="J23" i="1" s="1"/>
  <c r="H23" i="1"/>
  <c r="G23" i="1"/>
  <c r="I22" i="1"/>
  <c r="H22" i="1"/>
  <c r="J22" i="1" s="1"/>
  <c r="G22" i="1"/>
  <c r="I21" i="1"/>
  <c r="J21" i="1" s="1"/>
  <c r="H21" i="1"/>
  <c r="G21" i="1"/>
  <c r="I20" i="1"/>
  <c r="H20" i="1"/>
  <c r="J20" i="1" s="1"/>
  <c r="G20" i="1"/>
  <c r="I19" i="1"/>
  <c r="J19" i="1" s="1"/>
  <c r="H19" i="1"/>
  <c r="G19" i="1"/>
  <c r="I18" i="1"/>
  <c r="H18" i="1"/>
  <c r="J18" i="1" s="1"/>
  <c r="G18" i="1"/>
  <c r="I17" i="1"/>
  <c r="J17" i="1" s="1"/>
  <c r="H17" i="1"/>
  <c r="G17" i="1"/>
  <c r="I16" i="1"/>
  <c r="H16" i="1"/>
  <c r="J16" i="1" s="1"/>
  <c r="G16" i="1"/>
  <c r="I15" i="1"/>
  <c r="J15" i="1" s="1"/>
  <c r="H15" i="1"/>
  <c r="G15" i="1"/>
  <c r="I14" i="1"/>
  <c r="H14" i="1"/>
  <c r="J14" i="1" s="1"/>
  <c r="G14" i="1"/>
  <c r="I13" i="1"/>
  <c r="J13" i="1" s="1"/>
  <c r="H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J6" i="1"/>
  <c r="G6" i="1"/>
  <c r="J5" i="1"/>
  <c r="G5" i="1"/>
  <c r="I4" i="1"/>
  <c r="J4" i="1" s="1"/>
  <c r="G4" i="1"/>
</calcChain>
</file>

<file path=xl/sharedStrings.xml><?xml version="1.0" encoding="utf-8"?>
<sst xmlns="http://schemas.openxmlformats.org/spreadsheetml/2006/main" count="633" uniqueCount="247">
  <si>
    <t>SERIES</t>
  </si>
  <si>
    <t>STYLE</t>
  </si>
  <si>
    <t>NOM THK</t>
  </si>
  <si>
    <t>NOM PIN - BASE</t>
  </si>
  <si>
    <t>PIN-TOP</t>
  </si>
  <si>
    <t>PIN-BTM</t>
  </si>
  <si>
    <t>ROLLER Ø</t>
  </si>
  <si>
    <t>BELT STYLE NOMENCLATURE</t>
  </si>
  <si>
    <t>FG</t>
  </si>
  <si>
    <t>FLUSH GRID</t>
  </si>
  <si>
    <t>RR</t>
  </si>
  <si>
    <t>RAISED RIB</t>
  </si>
  <si>
    <t>OG</t>
  </si>
  <si>
    <t>OPEN GRID</t>
  </si>
  <si>
    <t>OH</t>
  </si>
  <si>
    <t>OPEN HINGE</t>
  </si>
  <si>
    <t>FT</t>
  </si>
  <si>
    <t>FLAT TOP</t>
  </si>
  <si>
    <t>NS</t>
  </si>
  <si>
    <t>NON SKID</t>
  </si>
  <si>
    <t>RT</t>
  </si>
  <si>
    <t>ROLLER TOP</t>
  </si>
  <si>
    <t>TRT</t>
  </si>
  <si>
    <t>TRANSVERSE ROLLER TOP</t>
  </si>
  <si>
    <t>.85 TRANVERSE ROLLER TOP</t>
  </si>
  <si>
    <t>0° ANGLED ROLLER TOP</t>
  </si>
  <si>
    <t>30° ANGLED ROLLER TOP</t>
  </si>
  <si>
    <t>45° ANGLE ROLLER TOP</t>
  </si>
  <si>
    <t>90° ANGLED ROLLER TOP</t>
  </si>
  <si>
    <t>BB</t>
  </si>
  <si>
    <t>BALL BELT</t>
  </si>
  <si>
    <t>TTFT</t>
  </si>
  <si>
    <t>TIGHT TRANSFER FLAT TOP</t>
  </si>
  <si>
    <t>OHFT</t>
  </si>
  <si>
    <t>OPEN HINGE FLAT TOP</t>
  </si>
  <si>
    <t>SF-OHFT</t>
  </si>
  <si>
    <t>SEAM FREE OPEN HINGE FLAT TOP</t>
  </si>
  <si>
    <t>TFT</t>
  </si>
  <si>
    <t>TOUGH FLAT TOP</t>
  </si>
  <si>
    <t xml:space="preserve">PFT </t>
  </si>
  <si>
    <t>PERFORATED FLAT TOP</t>
  </si>
  <si>
    <t>PFT-RH</t>
  </si>
  <si>
    <t>PERFORATED FLAT TOP-ROUND HOLE</t>
  </si>
  <si>
    <t>MT</t>
  </si>
  <si>
    <t>MESH TOP</t>
  </si>
  <si>
    <t>MR</t>
  </si>
  <si>
    <t>MINI-RIB</t>
  </si>
  <si>
    <t>NT</t>
  </si>
  <si>
    <t>NUB TOP</t>
  </si>
  <si>
    <t>FGNT</t>
  </si>
  <si>
    <t>FLUSH GRID NUB TOP</t>
  </si>
  <si>
    <t>SF-OHNT</t>
  </si>
  <si>
    <t>SEAM FREE OPEN HINGE NUB TOP</t>
  </si>
  <si>
    <t>CT</t>
  </si>
  <si>
    <t>CONE TOP</t>
  </si>
  <si>
    <t>OHCT</t>
  </si>
  <si>
    <t>OPEN HINGE CONE TOP</t>
  </si>
  <si>
    <t>SF-OHCT</t>
  </si>
  <si>
    <t>SEAM FREE OPEN HINGE CONE TOP</t>
  </si>
  <si>
    <t>ROUNDED FRICTION TOP</t>
  </si>
  <si>
    <t>SF-MHFT</t>
  </si>
  <si>
    <t>SEAM FREE MINIMUM HINGE FLAT TOP</t>
  </si>
  <si>
    <t>SF-MHNT</t>
  </si>
  <si>
    <t>SEAM FREE MINIMUM HINGE NUB TOP</t>
  </si>
  <si>
    <t>SF-MHCT</t>
  </si>
  <si>
    <t>SEAM FREE MINIMUM HINGE CONE TOP</t>
  </si>
  <si>
    <t>MS</t>
  </si>
  <si>
    <t>MEDIUM SLOT</t>
  </si>
  <si>
    <t>MS-SSL</t>
  </si>
  <si>
    <t>MEDIUM SLOT - SLOT SIZE LINEAR</t>
  </si>
  <si>
    <t>LS-SSL</t>
  </si>
  <si>
    <t>LARGE SLOAT - SLOT SIZE LINEAR</t>
  </si>
  <si>
    <t xml:space="preserve">RHE </t>
  </si>
  <si>
    <t>ROUND HOLE - ENHANCED</t>
  </si>
  <si>
    <t>FLUSH GRID, MOLD TO WIDTH</t>
  </si>
  <si>
    <t>RR-MW</t>
  </si>
  <si>
    <t>RAISED RIB - MOLD TO WIDTH</t>
  </si>
  <si>
    <t>DFT</t>
  </si>
  <si>
    <t>DIAMOND FRICTION TOP</t>
  </si>
  <si>
    <t xml:space="preserve">SFT </t>
  </si>
  <si>
    <t xml:space="preserve">SQUARE FRICTION TOP  </t>
  </si>
  <si>
    <t>SFT-29MW</t>
  </si>
  <si>
    <t>SQUARE FRICTION TOP - 29mm MOLD TO WIDTH</t>
  </si>
  <si>
    <t>FLAT FRICTION TOP</t>
  </si>
  <si>
    <t>FG-IR</t>
  </si>
  <si>
    <t>FLUCH GRID W .75 INSERT ROLLERS</t>
  </si>
  <si>
    <t>IR</t>
  </si>
  <si>
    <t>INSERT ROLLER</t>
  </si>
  <si>
    <t>IR-HD</t>
  </si>
  <si>
    <t>INSERT ROLLER - HIGH DENSITY</t>
  </si>
  <si>
    <t>FGFT</t>
  </si>
  <si>
    <t>FLUSH GRID FRICTION TOP</t>
  </si>
  <si>
    <t>FGFT-NI</t>
  </si>
  <si>
    <t>FLUSH GRID FRICTION TOP NO INDENT</t>
  </si>
  <si>
    <t>DTE</t>
  </si>
  <si>
    <t>EMBEDDED DIAMOND TOP</t>
  </si>
  <si>
    <t>FLAT FRICTION TOP WITH 3.25in MOLD TABS</t>
  </si>
  <si>
    <t>OFT</t>
  </si>
  <si>
    <t>OVAL FRICTION TOP</t>
  </si>
  <si>
    <t>FTER</t>
  </si>
  <si>
    <t>FLAT TOP EASY RELEASE</t>
  </si>
  <si>
    <t>FTERT</t>
  </si>
  <si>
    <t>FLAT TOP EASY RELEASE TRACEABLE POLYPRO</t>
  </si>
  <si>
    <t>ROG</t>
  </si>
  <si>
    <t>RAISED OPEN GRID</t>
  </si>
  <si>
    <t>TYPE</t>
  </si>
  <si>
    <t>STRAIGHT</t>
  </si>
  <si>
    <t>NOM PIN-TOP</t>
  </si>
  <si>
    <t>-</t>
  </si>
  <si>
    <t>BELT DATA</t>
  </si>
  <si>
    <t>BASIC DATA</t>
  </si>
  <si>
    <t>STYLE SPECIFIC</t>
  </si>
  <si>
    <t>THK</t>
  </si>
  <si>
    <t>NOMINAL DATA</t>
  </si>
  <si>
    <t>PITCH</t>
  </si>
  <si>
    <t>TRT-.85</t>
  </si>
  <si>
    <t>ARB-0</t>
  </si>
  <si>
    <t>ARB-30</t>
  </si>
  <si>
    <t>ARB-45</t>
  </si>
  <si>
    <t>ARB-90</t>
  </si>
  <si>
    <t>ARB-60</t>
  </si>
  <si>
    <t>60° ANGLE ROLLER TOP</t>
  </si>
  <si>
    <t>ARB-90_.78</t>
  </si>
  <si>
    <t>PFT</t>
  </si>
  <si>
    <t>RHE</t>
  </si>
  <si>
    <t>OFG</t>
  </si>
  <si>
    <t>FG-MW</t>
  </si>
  <si>
    <t>FT-MW</t>
  </si>
  <si>
    <t>SFT</t>
  </si>
  <si>
    <t>SFT-MW</t>
  </si>
  <si>
    <t>ROLLER WIDTH</t>
  </si>
  <si>
    <t>HDIR</t>
  </si>
  <si>
    <t>NSRR</t>
  </si>
  <si>
    <t>FT-MW6</t>
  </si>
  <si>
    <t>6FT-MW</t>
  </si>
  <si>
    <t>6" FLAT TOP MOLD TO WIDTH</t>
  </si>
  <si>
    <t>FLAT TOP MOLD TO WIDTH</t>
  </si>
  <si>
    <t>3.25" FLAT FRICTION TOP MOLD TO WIDTH</t>
  </si>
  <si>
    <t>OFT-MW</t>
  </si>
  <si>
    <t>FG-CE</t>
  </si>
  <si>
    <t>FLUSH GRID, CONTAINED EDGE</t>
  </si>
  <si>
    <t>OHFT-MW</t>
  </si>
  <si>
    <t>MNT</t>
  </si>
  <si>
    <t>MESH NUB TOP</t>
  </si>
  <si>
    <t>RR-NS</t>
  </si>
  <si>
    <t>RAISED RIB, NON-SKID</t>
  </si>
  <si>
    <t>RADIUS</t>
  </si>
  <si>
    <t>R-FT-ZT</t>
  </si>
  <si>
    <t>FT-R</t>
  </si>
  <si>
    <t>RADIUS FLAT TOP - ZERO TANGENT</t>
  </si>
  <si>
    <t>R-FG</t>
  </si>
  <si>
    <t>RADIUS FLUSH GRID</t>
  </si>
  <si>
    <t>R-FG-HD</t>
  </si>
  <si>
    <t>RADIUS FLUSH GRID - HIGH DECK</t>
  </si>
  <si>
    <t>R-FRT</t>
  </si>
  <si>
    <t>FFRT</t>
  </si>
  <si>
    <t>FFRT-MT</t>
  </si>
  <si>
    <t>325FFRT-MW</t>
  </si>
  <si>
    <t>R-EB</t>
  </si>
  <si>
    <t>RADIUS W/ EDGE BEARING</t>
  </si>
  <si>
    <t>R-FG-HB-EB</t>
  </si>
  <si>
    <t>RADIUS FLUSH GRID - HIGH DECK W/ EDGE BEARING</t>
  </si>
  <si>
    <t>R-FG-IR</t>
  </si>
  <si>
    <t>R-FGN-RTT</t>
  </si>
  <si>
    <t>RADIUS FLUSH GRID NOSE - ROLLER TIGHT TURNING</t>
  </si>
  <si>
    <t>R-FGN-RTT-EB</t>
  </si>
  <si>
    <t>RADIUS FLUSH GRID NOSE - ROLLER TIGHT TURNING W/ EDGE BEARING</t>
  </si>
  <si>
    <t>R-FG-17</t>
  </si>
  <si>
    <t>R-FG-22</t>
  </si>
  <si>
    <t>RADIUS FLUSH GRID - 2.2 BELT WIDTH</t>
  </si>
  <si>
    <t>RADIUS FLUSH GRID- 1.7 BELT WIDTH</t>
  </si>
  <si>
    <t>R-FG-22-MW</t>
  </si>
  <si>
    <t>R-FT-22</t>
  </si>
  <si>
    <t>R-FG-24-IR</t>
  </si>
  <si>
    <t>RADIUS FLUSH GRID - 2.4 BELT WIDTH W/ INSERT ROLLERS</t>
  </si>
  <si>
    <t>R-FG-28-IR</t>
  </si>
  <si>
    <t>R-RR</t>
  </si>
  <si>
    <t>R-FT</t>
  </si>
  <si>
    <t>RADIUS RAISED RIB</t>
  </si>
  <si>
    <t>RADIUS FLUSH GRID - 2.8 BELT WIDTH W/ INSERT ROLLERS</t>
  </si>
  <si>
    <t xml:space="preserve">RADIUS FLAT TOP  </t>
  </si>
  <si>
    <t>R-4FRT</t>
  </si>
  <si>
    <t>RADIUS  4" HIGH FRICTION TOP</t>
  </si>
  <si>
    <t>R-FG-HD-EB</t>
  </si>
  <si>
    <t>RADIUS FLUSH GRID, HIGH DECK W/ EDGE BEARING</t>
  </si>
  <si>
    <t>KN-MT</t>
  </si>
  <si>
    <t>KNUCKLE CHAIN - MESH TOP</t>
  </si>
  <si>
    <t>KN</t>
  </si>
  <si>
    <t>KNUCKLE CHAIN P148</t>
  </si>
  <si>
    <t>BELT MATERIAL</t>
  </si>
  <si>
    <t>ACETAL</t>
  </si>
  <si>
    <t>POLYETHYLENE</t>
  </si>
  <si>
    <t>POLYPROPYLENE</t>
  </si>
  <si>
    <t>ABRASION RESISTANT NYLON</t>
  </si>
  <si>
    <t>DETECTABLE ACETAL</t>
  </si>
  <si>
    <t>DETECTABLE NYLON</t>
  </si>
  <si>
    <t>DETECTABLE POLYPROPYLENE</t>
  </si>
  <si>
    <t>EASY RELEASE PLUS</t>
  </si>
  <si>
    <t>EASY RELASE TRACEABLE POLYPROPYLENE</t>
  </si>
  <si>
    <t>ELECTRICAL CONDUCTIVE (EC) ACETAL</t>
  </si>
  <si>
    <t>ENDURALOX POLYPROPYLENE</t>
  </si>
  <si>
    <t>FLAME RETARDANT THERMOPLASTIC POLYESTER (FR-TPES)</t>
  </si>
  <si>
    <t>HEAT RESISTANT NYLON (HR)</t>
  </si>
  <si>
    <t>HI-IMPACT</t>
  </si>
  <si>
    <t>HIGH HEAT RESISTANT NYLON (HHR)</t>
  </si>
  <si>
    <t>NYLON</t>
  </si>
  <si>
    <t>POLYPROPYLENE COMPOSITE</t>
  </si>
  <si>
    <t>PVDF</t>
  </si>
  <si>
    <t>SELF EXTINGUISHING LOW MOISTURE (SELM)</t>
  </si>
  <si>
    <t>UVFR</t>
  </si>
  <si>
    <t>X-RAY DETECTABLE ACETAL</t>
  </si>
  <si>
    <t>BELT COLOR</t>
  </si>
  <si>
    <t>WHITE</t>
  </si>
  <si>
    <t>BLUE</t>
  </si>
  <si>
    <t>BLACK</t>
  </si>
  <si>
    <t>NATURAL</t>
  </si>
  <si>
    <t>GREY</t>
  </si>
  <si>
    <t>LIGHT TEAL</t>
  </si>
  <si>
    <t>100</t>
  </si>
  <si>
    <t>200</t>
  </si>
  <si>
    <t>400</t>
  </si>
  <si>
    <t>550</t>
  </si>
  <si>
    <t>800</t>
  </si>
  <si>
    <t>850</t>
  </si>
  <si>
    <t>880</t>
  </si>
  <si>
    <t>900</t>
  </si>
  <si>
    <t>1000</t>
  </si>
  <si>
    <t>1100</t>
  </si>
  <si>
    <t>1200</t>
  </si>
  <si>
    <t>1400</t>
  </si>
  <si>
    <t>1500</t>
  </si>
  <si>
    <t>1600</t>
  </si>
  <si>
    <t>1650</t>
  </si>
  <si>
    <t>1700</t>
  </si>
  <si>
    <t>1800</t>
  </si>
  <si>
    <t>1900</t>
  </si>
  <si>
    <t>4400</t>
  </si>
  <si>
    <t>4500</t>
  </si>
  <si>
    <t>9000</t>
  </si>
  <si>
    <t>10000</t>
  </si>
  <si>
    <t>2100</t>
  </si>
  <si>
    <t>2200</t>
  </si>
  <si>
    <t>2300</t>
  </si>
  <si>
    <t>2400</t>
  </si>
  <si>
    <t>3000</t>
  </si>
  <si>
    <t>BELT_STYLE</t>
  </si>
  <si>
    <t>STYLE_NAME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</si>
</sst>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2" fontId="1" fillId="0" borderId="0" xfId="0" applyNumberFormat="1" applyFont="1" applyFill="1" applyBorder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164" fontId="1" fillId="9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2" fontId="1" fillId="10" borderId="1" xfId="0" applyNumberFormat="1" applyFont="1" applyFill="1" applyBorder="1" applyAlignment="1">
      <alignment horizontal="center"/>
    </xf>
    <xf numFmtId="164" fontId="1" fillId="10" borderId="1" xfId="0" applyNumberFormat="1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2" fontId="1" fillId="11" borderId="1" xfId="0" applyNumberFormat="1" applyFont="1" applyFill="1" applyBorder="1" applyAlignment="1">
      <alignment horizontal="center"/>
    </xf>
    <xf numFmtId="164" fontId="1" fillId="11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2" fontId="1" fillId="13" borderId="1" xfId="0" applyNumberFormat="1" applyFont="1" applyFill="1" applyBorder="1" applyAlignment="1">
      <alignment horizontal="center"/>
    </xf>
    <xf numFmtId="164" fontId="1" fillId="13" borderId="1" xfId="0" applyNumberFormat="1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2" fontId="1" fillId="15" borderId="1" xfId="0" applyNumberFormat="1" applyFont="1" applyFill="1" applyBorder="1" applyAlignment="1">
      <alignment horizontal="center"/>
    </xf>
    <xf numFmtId="164" fontId="1" fillId="15" borderId="1" xfId="0" applyNumberFormat="1" applyFont="1" applyFill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2" fontId="1" fillId="16" borderId="1" xfId="0" applyNumberFormat="1" applyFont="1" applyFill="1" applyBorder="1" applyAlignment="1">
      <alignment horizontal="center"/>
    </xf>
    <xf numFmtId="164" fontId="1" fillId="16" borderId="1" xfId="0" applyNumberFormat="1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/>
    </xf>
    <xf numFmtId="2" fontId="1" fillId="17" borderId="1" xfId="0" applyNumberFormat="1" applyFont="1" applyFill="1" applyBorder="1" applyAlignment="1">
      <alignment horizontal="center"/>
    </xf>
    <xf numFmtId="164" fontId="1" fillId="17" borderId="1" xfId="0" applyNumberFormat="1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2" fontId="1" fillId="12" borderId="1" xfId="0" applyNumberFormat="1" applyFont="1" applyFill="1" applyBorder="1" applyAlignment="1">
      <alignment horizontal="center"/>
    </xf>
    <xf numFmtId="164" fontId="1" fillId="12" borderId="1" xfId="0" applyNumberFormat="1" applyFont="1" applyFill="1" applyBorder="1" applyAlignment="1">
      <alignment horizontal="center"/>
    </xf>
    <xf numFmtId="0" fontId="1" fillId="18" borderId="1" xfId="0" applyFont="1" applyFill="1" applyBorder="1" applyAlignment="1">
      <alignment horizontal="center"/>
    </xf>
    <xf numFmtId="2" fontId="1" fillId="18" borderId="1" xfId="0" applyNumberFormat="1" applyFont="1" applyFill="1" applyBorder="1" applyAlignment="1">
      <alignment horizontal="center"/>
    </xf>
    <xf numFmtId="164" fontId="1" fillId="18" borderId="1" xfId="0" applyNumberFormat="1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/>
    </xf>
    <xf numFmtId="2" fontId="1" fillId="19" borderId="1" xfId="0" applyNumberFormat="1" applyFont="1" applyFill="1" applyBorder="1" applyAlignment="1">
      <alignment horizontal="center"/>
    </xf>
    <xf numFmtId="164" fontId="1" fillId="19" borderId="1" xfId="0" applyNumberFormat="1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/>
    </xf>
    <xf numFmtId="2" fontId="1" fillId="20" borderId="1" xfId="0" applyNumberFormat="1" applyFont="1" applyFill="1" applyBorder="1" applyAlignment="1">
      <alignment horizontal="center"/>
    </xf>
    <xf numFmtId="164" fontId="1" fillId="20" borderId="1" xfId="0" applyNumberFormat="1" applyFont="1" applyFill="1" applyBorder="1" applyAlignment="1">
      <alignment horizontal="center"/>
    </xf>
    <xf numFmtId="0" fontId="1" fillId="21" borderId="1" xfId="0" applyFont="1" applyFill="1" applyBorder="1" applyAlignment="1">
      <alignment horizontal="center"/>
    </xf>
    <xf numFmtId="2" fontId="1" fillId="21" borderId="1" xfId="0" applyNumberFormat="1" applyFont="1" applyFill="1" applyBorder="1" applyAlignment="1">
      <alignment horizontal="center"/>
    </xf>
    <xf numFmtId="164" fontId="1" fillId="21" borderId="1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2" fontId="1" fillId="7" borderId="6" xfId="0" applyNumberFormat="1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13" borderId="6" xfId="0" applyFont="1" applyFill="1" applyBorder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6" borderId="6" xfId="0" applyFont="1" applyFill="1" applyBorder="1" applyAlignment="1">
      <alignment horizontal="center"/>
    </xf>
    <xf numFmtId="0" fontId="1" fillId="17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1" fillId="18" borderId="6" xfId="0" applyFont="1" applyFill="1" applyBorder="1" applyAlignment="1">
      <alignment horizontal="center"/>
    </xf>
    <xf numFmtId="0" fontId="1" fillId="19" borderId="6" xfId="0" applyFont="1" applyFill="1" applyBorder="1" applyAlignment="1">
      <alignment horizontal="center"/>
    </xf>
    <xf numFmtId="0" fontId="1" fillId="20" borderId="6" xfId="0" applyFont="1" applyFill="1" applyBorder="1" applyAlignment="1">
      <alignment horizontal="center"/>
    </xf>
    <xf numFmtId="0" fontId="1" fillId="21" borderId="6" xfId="0" applyFont="1" applyFill="1" applyBorder="1" applyAlignment="1">
      <alignment horizontal="center"/>
    </xf>
    <xf numFmtId="0" fontId="1" fillId="21" borderId="7" xfId="0" applyFont="1" applyFill="1" applyBorder="1" applyAlignment="1">
      <alignment horizontal="center"/>
    </xf>
    <xf numFmtId="2" fontId="1" fillId="21" borderId="7" xfId="0" applyNumberFormat="1" applyFont="1" applyFill="1" applyBorder="1" applyAlignment="1">
      <alignment horizontal="center"/>
    </xf>
    <xf numFmtId="164" fontId="1" fillId="21" borderId="7" xfId="0" applyNumberFormat="1" applyFont="1" applyFill="1" applyBorder="1" applyAlignment="1">
      <alignment horizontal="center"/>
    </xf>
    <xf numFmtId="0" fontId="1" fillId="21" borderId="8" xfId="0" applyFont="1" applyFill="1" applyBorder="1" applyAlignment="1">
      <alignment horizontal="center"/>
    </xf>
    <xf numFmtId="0" fontId="1" fillId="22" borderId="1" xfId="0" applyFont="1" applyFill="1" applyBorder="1" applyAlignment="1">
      <alignment horizontal="center"/>
    </xf>
    <xf numFmtId="2" fontId="1" fillId="22" borderId="1" xfId="0" applyNumberFormat="1" applyFont="1" applyFill="1" applyBorder="1" applyAlignment="1">
      <alignment horizontal="center"/>
    </xf>
    <xf numFmtId="164" fontId="1" fillId="22" borderId="1" xfId="0" applyNumberFormat="1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2" fontId="1" fillId="14" borderId="1" xfId="0" applyNumberFormat="1" applyFont="1" applyFill="1" applyBorder="1" applyAlignment="1">
      <alignment horizontal="center"/>
    </xf>
    <xf numFmtId="164" fontId="1" fillId="14" borderId="1" xfId="0" applyNumberFormat="1" applyFont="1" applyFill="1" applyBorder="1" applyAlignment="1">
      <alignment horizontal="center"/>
    </xf>
    <xf numFmtId="0" fontId="1" fillId="16" borderId="3" xfId="0" applyFont="1" applyFill="1" applyBorder="1" applyAlignment="1">
      <alignment horizontal="center"/>
    </xf>
    <xf numFmtId="2" fontId="1" fillId="16" borderId="3" xfId="0" applyNumberFormat="1" applyFont="1" applyFill="1" applyBorder="1" applyAlignment="1">
      <alignment horizontal="center"/>
    </xf>
    <xf numFmtId="164" fontId="1" fillId="16" borderId="3" xfId="0" applyNumberFormat="1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22" borderId="6" xfId="0" applyFont="1" applyFill="1" applyBorder="1" applyAlignment="1">
      <alignment horizontal="center"/>
    </xf>
    <xf numFmtId="0" fontId="1" fillId="14" borderId="6" xfId="0" applyFont="1" applyFill="1" applyBorder="1" applyAlignment="1">
      <alignment horizontal="center"/>
    </xf>
    <xf numFmtId="0" fontId="1" fillId="14" borderId="7" xfId="0" applyFont="1" applyFill="1" applyBorder="1" applyAlignment="1">
      <alignment horizontal="center"/>
    </xf>
    <xf numFmtId="2" fontId="1" fillId="14" borderId="7" xfId="0" applyNumberFormat="1" applyFont="1" applyFill="1" applyBorder="1" applyAlignment="1">
      <alignment horizontal="center"/>
    </xf>
    <xf numFmtId="164" fontId="1" fillId="14" borderId="7" xfId="0" applyNumberFormat="1" applyFont="1" applyFill="1" applyBorder="1" applyAlignment="1">
      <alignment horizontal="center"/>
    </xf>
    <xf numFmtId="0" fontId="1" fillId="14" borderId="8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9" fontId="1" fillId="5" borderId="5" xfId="0" applyNumberFormat="1" applyFont="1" applyFill="1" applyBorder="1" applyAlignment="1">
      <alignment horizontal="center"/>
    </xf>
    <xf numFmtId="49" fontId="1" fillId="7" borderId="5" xfId="0" applyNumberFormat="1" applyFont="1" applyFill="1" applyBorder="1" applyAlignment="1">
      <alignment horizontal="center"/>
    </xf>
    <xf numFmtId="49" fontId="1" fillId="8" borderId="5" xfId="0" applyNumberFormat="1" applyFont="1" applyFill="1" applyBorder="1" applyAlignment="1">
      <alignment horizontal="center"/>
    </xf>
    <xf numFmtId="49" fontId="1" fillId="9" borderId="5" xfId="0" applyNumberFormat="1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1" fillId="6" borderId="5" xfId="0" applyNumberFormat="1" applyFont="1" applyFill="1" applyBorder="1" applyAlignment="1">
      <alignment horizontal="center"/>
    </xf>
    <xf numFmtId="49" fontId="1" fillId="10" borderId="5" xfId="0" applyNumberFormat="1" applyFont="1" applyFill="1" applyBorder="1" applyAlignment="1">
      <alignment horizontal="center"/>
    </xf>
    <xf numFmtId="49" fontId="1" fillId="11" borderId="5" xfId="0" applyNumberFormat="1" applyFont="1" applyFill="1" applyBorder="1" applyAlignment="1">
      <alignment horizontal="center"/>
    </xf>
    <xf numFmtId="49" fontId="1" fillId="13" borderId="5" xfId="0" applyNumberFormat="1" applyFont="1" applyFill="1" applyBorder="1" applyAlignment="1">
      <alignment horizontal="center"/>
    </xf>
    <xf numFmtId="49" fontId="1" fillId="15" borderId="5" xfId="0" applyNumberFormat="1" applyFont="1" applyFill="1" applyBorder="1" applyAlignment="1">
      <alignment horizontal="center"/>
    </xf>
    <xf numFmtId="49" fontId="1" fillId="16" borderId="5" xfId="0" applyNumberFormat="1" applyFont="1" applyFill="1" applyBorder="1" applyAlignment="1">
      <alignment horizontal="center"/>
    </xf>
    <xf numFmtId="49" fontId="1" fillId="17" borderId="5" xfId="0" applyNumberFormat="1" applyFont="1" applyFill="1" applyBorder="1" applyAlignment="1">
      <alignment horizontal="center"/>
    </xf>
    <xf numFmtId="49" fontId="1" fillId="12" borderId="5" xfId="0" applyNumberFormat="1" applyFont="1" applyFill="1" applyBorder="1" applyAlignment="1">
      <alignment horizontal="center"/>
    </xf>
    <xf numFmtId="49" fontId="1" fillId="18" borderId="5" xfId="0" applyNumberFormat="1" applyFont="1" applyFill="1" applyBorder="1" applyAlignment="1">
      <alignment horizontal="center"/>
    </xf>
    <xf numFmtId="49" fontId="1" fillId="19" borderId="5" xfId="0" applyNumberFormat="1" applyFont="1" applyFill="1" applyBorder="1" applyAlignment="1">
      <alignment horizontal="center"/>
    </xf>
    <xf numFmtId="49" fontId="1" fillId="20" borderId="5" xfId="0" applyNumberFormat="1" applyFont="1" applyFill="1" applyBorder="1" applyAlignment="1">
      <alignment horizontal="center"/>
    </xf>
    <xf numFmtId="49" fontId="1" fillId="21" borderId="5" xfId="0" applyNumberFormat="1" applyFont="1" applyFill="1" applyBorder="1" applyAlignment="1">
      <alignment horizontal="center"/>
    </xf>
    <xf numFmtId="49" fontId="1" fillId="16" borderId="2" xfId="0" applyNumberFormat="1" applyFont="1" applyFill="1" applyBorder="1" applyAlignment="1">
      <alignment horizontal="center"/>
    </xf>
    <xf numFmtId="49" fontId="1" fillId="22" borderId="5" xfId="0" applyNumberFormat="1" applyFont="1" applyFill="1" applyBorder="1" applyAlignment="1">
      <alignment horizontal="center"/>
    </xf>
    <xf numFmtId="49" fontId="1" fillId="14" borderId="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265"/>
  <sheetViews>
    <sheetView tabSelected="1" topLeftCell="E1" workbookViewId="0">
      <pane ySplit="3" topLeftCell="A4" activePane="bottomLeft" state="frozen"/>
      <selection pane="bottomLeft" activeCell="P4" sqref="P4"/>
    </sheetView>
  </sheetViews>
  <sheetFormatPr defaultRowHeight="15" x14ac:dyDescent="0.25"/>
  <cols>
    <col min="1" max="1" width="9.5703125" style="1" bestFit="1" customWidth="1"/>
    <col min="2" max="2" width="9.140625" style="1"/>
    <col min="3" max="3" width="13.5703125" style="1" bestFit="1" customWidth="1"/>
    <col min="4" max="4" width="9.140625" style="1"/>
    <col min="5" max="5" width="9.42578125" style="1" bestFit="1" customWidth="1"/>
    <col min="6" max="6" width="13.5703125" style="1" bestFit="1" customWidth="1"/>
    <col min="7" max="7" width="15.28515625" style="1" bestFit="1" customWidth="1"/>
    <col min="8" max="8" width="15.28515625" style="1" customWidth="1"/>
    <col min="9" max="10" width="9.140625" style="1"/>
    <col min="11" max="11" width="9" style="1" bestFit="1" customWidth="1"/>
    <col min="12" max="12" width="14" style="1" bestFit="1" customWidth="1"/>
    <col min="13" max="14" width="9.140625" style="2"/>
    <col min="15" max="15" width="13.5703125" style="2" bestFit="1" customWidth="1"/>
    <col min="16" max="16" width="65.140625" style="2" bestFit="1" customWidth="1"/>
    <col min="17" max="17" width="9.140625" style="2"/>
    <col min="18" max="18" width="53.5703125" style="2" bestFit="1" customWidth="1"/>
    <col min="19" max="16384" width="9.140625" style="2"/>
  </cols>
  <sheetData>
    <row r="1" spans="1:20" x14ac:dyDescent="0.25">
      <c r="A1" s="133" t="s">
        <v>109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20" x14ac:dyDescent="0.25">
      <c r="A2" s="133" t="s">
        <v>110</v>
      </c>
      <c r="B2" s="133"/>
      <c r="C2" s="133"/>
      <c r="D2" s="133" t="s">
        <v>113</v>
      </c>
      <c r="E2" s="133"/>
      <c r="F2" s="133"/>
      <c r="G2" s="133"/>
      <c r="H2" s="133" t="s">
        <v>111</v>
      </c>
      <c r="I2" s="133"/>
      <c r="J2" s="133"/>
      <c r="K2" s="133"/>
    </row>
    <row r="3" spans="1:20" ht="15.75" thickBot="1" x14ac:dyDescent="0.3">
      <c r="A3" s="1" t="s">
        <v>105</v>
      </c>
      <c r="B3" s="1" t="s">
        <v>0</v>
      </c>
      <c r="C3" s="1" t="s">
        <v>1</v>
      </c>
      <c r="D3" s="1" t="s">
        <v>114</v>
      </c>
      <c r="E3" s="1" t="s">
        <v>2</v>
      </c>
      <c r="F3" s="1" t="s">
        <v>107</v>
      </c>
      <c r="G3" s="1" t="s">
        <v>3</v>
      </c>
      <c r="H3" s="1" t="s">
        <v>112</v>
      </c>
      <c r="I3" s="1" t="s">
        <v>4</v>
      </c>
      <c r="J3" s="1" t="s">
        <v>5</v>
      </c>
      <c r="K3" s="1" t="s">
        <v>6</v>
      </c>
      <c r="L3" s="1" t="s">
        <v>130</v>
      </c>
      <c r="O3" s="134" t="s">
        <v>7</v>
      </c>
      <c r="P3" s="134"/>
      <c r="R3" s="4" t="s">
        <v>189</v>
      </c>
      <c r="T3" s="2" t="s">
        <v>211</v>
      </c>
    </row>
    <row r="4" spans="1:20" x14ac:dyDescent="0.25">
      <c r="A4" s="1" t="s">
        <v>106</v>
      </c>
      <c r="B4" s="109" t="s">
        <v>218</v>
      </c>
      <c r="C4" s="65" t="s">
        <v>8</v>
      </c>
      <c r="D4" s="66">
        <v>1</v>
      </c>
      <c r="E4" s="67">
        <v>0.34399999999999997</v>
      </c>
      <c r="F4" s="67">
        <v>0.17199999999999999</v>
      </c>
      <c r="G4" s="67">
        <f>E4-F4</f>
        <v>0.17199999999999999</v>
      </c>
      <c r="H4" s="67">
        <v>0.34399999999999997</v>
      </c>
      <c r="I4" s="67">
        <f>F4</f>
        <v>0.17199999999999999</v>
      </c>
      <c r="J4" s="67">
        <f>H4-I4</f>
        <v>0.17199999999999999</v>
      </c>
      <c r="K4" s="67" t="s">
        <v>108</v>
      </c>
      <c r="L4" s="68" t="s">
        <v>108</v>
      </c>
      <c r="O4" s="132" t="s">
        <v>245</v>
      </c>
      <c r="P4" s="132" t="s">
        <v>246</v>
      </c>
      <c r="R4" s="2" t="s">
        <v>190</v>
      </c>
      <c r="T4" s="2" t="s">
        <v>212</v>
      </c>
    </row>
    <row r="5" spans="1:20" x14ac:dyDescent="0.25">
      <c r="B5" s="110" t="s">
        <v>218</v>
      </c>
      <c r="C5" s="9" t="s">
        <v>10</v>
      </c>
      <c r="D5" s="10">
        <v>1</v>
      </c>
      <c r="E5" s="11">
        <v>0.34399999999999997</v>
      </c>
      <c r="F5" s="11">
        <v>0.17199999999999999</v>
      </c>
      <c r="G5" s="11">
        <f>E5-F5</f>
        <v>0.17199999999999999</v>
      </c>
      <c r="H5" s="11">
        <v>0.5625</v>
      </c>
      <c r="I5" s="11">
        <v>0.39100000000000001</v>
      </c>
      <c r="J5" s="11">
        <f>H5-I5</f>
        <v>0.17149999999999999</v>
      </c>
      <c r="K5" s="11">
        <v>6.25E-2</v>
      </c>
      <c r="L5" s="69">
        <v>0.125</v>
      </c>
      <c r="O5" s="3" t="s">
        <v>115</v>
      </c>
      <c r="P5" s="3" t="s">
        <v>24</v>
      </c>
      <c r="R5" s="2" t="s">
        <v>192</v>
      </c>
      <c r="T5" s="2" t="s">
        <v>214</v>
      </c>
    </row>
    <row r="6" spans="1:20" x14ac:dyDescent="0.25">
      <c r="B6" s="111" t="s">
        <v>219</v>
      </c>
      <c r="C6" s="12" t="s">
        <v>12</v>
      </c>
      <c r="D6" s="13">
        <v>2</v>
      </c>
      <c r="E6" s="14">
        <v>0.625</v>
      </c>
      <c r="F6" s="14">
        <v>0.3125</v>
      </c>
      <c r="G6" s="14">
        <f>E6-F6</f>
        <v>0.3125</v>
      </c>
      <c r="H6" s="14">
        <v>0.625</v>
      </c>
      <c r="I6" s="14">
        <v>0.3125</v>
      </c>
      <c r="J6" s="14">
        <f t="shared" ref="J6:J67" si="0">H6-I6</f>
        <v>0.3125</v>
      </c>
      <c r="K6" s="14" t="s">
        <v>108</v>
      </c>
      <c r="L6" s="70" t="s">
        <v>108</v>
      </c>
      <c r="O6" s="3" t="s">
        <v>116</v>
      </c>
      <c r="P6" s="3" t="s">
        <v>25</v>
      </c>
      <c r="R6" s="2" t="s">
        <v>191</v>
      </c>
      <c r="T6" s="2" t="s">
        <v>213</v>
      </c>
    </row>
    <row r="7" spans="1:20" x14ac:dyDescent="0.25">
      <c r="B7" s="111" t="s">
        <v>219</v>
      </c>
      <c r="C7" s="12" t="s">
        <v>8</v>
      </c>
      <c r="D7" s="13">
        <v>2</v>
      </c>
      <c r="E7" s="14">
        <v>0.625</v>
      </c>
      <c r="F7" s="14">
        <v>0.3125</v>
      </c>
      <c r="G7" s="14">
        <f t="shared" ref="G7:G68" si="1">E7-F7</f>
        <v>0.3125</v>
      </c>
      <c r="H7" s="14">
        <v>0.625</v>
      </c>
      <c r="I7" s="14">
        <v>0.3125</v>
      </c>
      <c r="J7" s="14">
        <f t="shared" si="0"/>
        <v>0.3125</v>
      </c>
      <c r="K7" s="14" t="s">
        <v>108</v>
      </c>
      <c r="L7" s="70" t="s">
        <v>108</v>
      </c>
      <c r="O7" s="3" t="s">
        <v>117</v>
      </c>
      <c r="P7" s="3" t="s">
        <v>26</v>
      </c>
      <c r="R7" s="2" t="s">
        <v>193</v>
      </c>
      <c r="T7" s="2" t="s">
        <v>215</v>
      </c>
    </row>
    <row r="8" spans="1:20" x14ac:dyDescent="0.25">
      <c r="B8" s="111" t="s">
        <v>219</v>
      </c>
      <c r="C8" s="12" t="s">
        <v>14</v>
      </c>
      <c r="D8" s="13">
        <v>2</v>
      </c>
      <c r="E8" s="14">
        <v>0.625</v>
      </c>
      <c r="F8" s="14">
        <v>0.3125</v>
      </c>
      <c r="G8" s="14">
        <f t="shared" si="1"/>
        <v>0.3125</v>
      </c>
      <c r="H8" s="14">
        <v>0.625</v>
      </c>
      <c r="I8" s="14">
        <v>0.3125</v>
      </c>
      <c r="J8" s="14">
        <f t="shared" si="0"/>
        <v>0.3125</v>
      </c>
      <c r="K8" s="14" t="s">
        <v>108</v>
      </c>
      <c r="L8" s="70" t="s">
        <v>108</v>
      </c>
      <c r="O8" s="3" t="s">
        <v>118</v>
      </c>
      <c r="P8" s="3" t="s">
        <v>27</v>
      </c>
      <c r="R8" s="2" t="s">
        <v>194</v>
      </c>
      <c r="T8" s="2" t="s">
        <v>216</v>
      </c>
    </row>
    <row r="9" spans="1:20" x14ac:dyDescent="0.25">
      <c r="B9" s="112" t="s">
        <v>220</v>
      </c>
      <c r="C9" s="15" t="s">
        <v>8</v>
      </c>
      <c r="D9" s="16">
        <v>2</v>
      </c>
      <c r="E9" s="17">
        <v>0.625</v>
      </c>
      <c r="F9" s="17">
        <v>0.3125</v>
      </c>
      <c r="G9" s="17">
        <f t="shared" si="1"/>
        <v>0.3125</v>
      </c>
      <c r="H9" s="17">
        <v>0.625</v>
      </c>
      <c r="I9" s="17">
        <v>0.3125</v>
      </c>
      <c r="J9" s="17">
        <f>H9-I9</f>
        <v>0.3125</v>
      </c>
      <c r="K9" s="17" t="s">
        <v>108</v>
      </c>
      <c r="L9" s="71" t="s">
        <v>108</v>
      </c>
      <c r="O9" s="3" t="s">
        <v>120</v>
      </c>
      <c r="P9" s="3" t="s">
        <v>121</v>
      </c>
      <c r="R9" s="2" t="s">
        <v>195</v>
      </c>
      <c r="T9" s="2" t="s">
        <v>217</v>
      </c>
    </row>
    <row r="10" spans="1:20" x14ac:dyDescent="0.25">
      <c r="B10" s="112" t="s">
        <v>220</v>
      </c>
      <c r="C10" s="15" t="s">
        <v>10</v>
      </c>
      <c r="D10" s="16">
        <v>2</v>
      </c>
      <c r="E10" s="17">
        <v>0.625</v>
      </c>
      <c r="F10" s="17">
        <v>0.3125</v>
      </c>
      <c r="G10" s="17">
        <f t="shared" si="1"/>
        <v>0.3125</v>
      </c>
      <c r="H10" s="17">
        <v>0.875</v>
      </c>
      <c r="I10" s="17">
        <v>0.5625</v>
      </c>
      <c r="J10" s="17">
        <f t="shared" si="0"/>
        <v>0.3125</v>
      </c>
      <c r="K10" s="17" t="s">
        <v>108</v>
      </c>
      <c r="L10" s="71" t="s">
        <v>108</v>
      </c>
      <c r="O10" s="5" t="s">
        <v>119</v>
      </c>
      <c r="P10" s="5" t="s">
        <v>28</v>
      </c>
      <c r="R10" s="2" t="s">
        <v>196</v>
      </c>
    </row>
    <row r="11" spans="1:20" x14ac:dyDescent="0.25">
      <c r="B11" s="112" t="s">
        <v>220</v>
      </c>
      <c r="C11" s="15" t="s">
        <v>14</v>
      </c>
      <c r="D11" s="16">
        <v>2</v>
      </c>
      <c r="E11" s="17">
        <v>0.625</v>
      </c>
      <c r="F11" s="17">
        <v>0.3125</v>
      </c>
      <c r="G11" s="17">
        <f t="shared" si="1"/>
        <v>0.3125</v>
      </c>
      <c r="H11" s="17">
        <v>0.625</v>
      </c>
      <c r="I11" s="17">
        <v>0.3125</v>
      </c>
      <c r="J11" s="17">
        <f t="shared" si="0"/>
        <v>0.3125</v>
      </c>
      <c r="K11" s="17" t="s">
        <v>108</v>
      </c>
      <c r="L11" s="71" t="s">
        <v>108</v>
      </c>
      <c r="O11" s="5" t="s">
        <v>122</v>
      </c>
      <c r="P11" s="5" t="s">
        <v>28</v>
      </c>
      <c r="R11" s="2" t="s">
        <v>197</v>
      </c>
    </row>
    <row r="12" spans="1:20" x14ac:dyDescent="0.25">
      <c r="B12" s="112" t="s">
        <v>220</v>
      </c>
      <c r="C12" s="15" t="s">
        <v>16</v>
      </c>
      <c r="D12" s="16">
        <v>2</v>
      </c>
      <c r="E12" s="17">
        <v>0.625</v>
      </c>
      <c r="F12" s="17">
        <v>0.3125</v>
      </c>
      <c r="G12" s="17">
        <f t="shared" si="1"/>
        <v>0.3125</v>
      </c>
      <c r="H12" s="17">
        <v>0.625</v>
      </c>
      <c r="I12" s="17">
        <v>0.3125</v>
      </c>
      <c r="J12" s="17">
        <f t="shared" si="0"/>
        <v>0.3125</v>
      </c>
      <c r="K12" s="17" t="s">
        <v>108</v>
      </c>
      <c r="L12" s="71" t="s">
        <v>108</v>
      </c>
      <c r="O12" s="5" t="s">
        <v>29</v>
      </c>
      <c r="P12" s="5" t="s">
        <v>30</v>
      </c>
      <c r="R12" s="2" t="s">
        <v>198</v>
      </c>
    </row>
    <row r="13" spans="1:20" x14ac:dyDescent="0.25">
      <c r="B13" s="112" t="s">
        <v>220</v>
      </c>
      <c r="C13" s="15" t="s">
        <v>18</v>
      </c>
      <c r="D13" s="16">
        <v>2</v>
      </c>
      <c r="E13" s="17">
        <v>0.625</v>
      </c>
      <c r="F13" s="17">
        <v>0.3125</v>
      </c>
      <c r="G13" s="17">
        <f t="shared" si="1"/>
        <v>0.3125</v>
      </c>
      <c r="H13" s="17">
        <f>0.625+0.085</f>
        <v>0.71</v>
      </c>
      <c r="I13" s="17">
        <f>F13+0.085</f>
        <v>0.39750000000000002</v>
      </c>
      <c r="J13" s="17">
        <f t="shared" si="0"/>
        <v>0.31249999999999994</v>
      </c>
      <c r="K13" s="17" t="s">
        <v>108</v>
      </c>
      <c r="L13" s="71" t="s">
        <v>108</v>
      </c>
      <c r="O13" s="5" t="s">
        <v>53</v>
      </c>
      <c r="P13" s="5" t="s">
        <v>54</v>
      </c>
      <c r="R13" s="2" t="s">
        <v>199</v>
      </c>
    </row>
    <row r="14" spans="1:20" x14ac:dyDescent="0.25">
      <c r="B14" s="112" t="s">
        <v>220</v>
      </c>
      <c r="C14" s="15" t="s">
        <v>20</v>
      </c>
      <c r="D14" s="16">
        <v>2</v>
      </c>
      <c r="E14" s="17">
        <v>0.625</v>
      </c>
      <c r="F14" s="17">
        <v>0.3125</v>
      </c>
      <c r="G14" s="17">
        <f t="shared" si="1"/>
        <v>0.3125</v>
      </c>
      <c r="H14" s="17">
        <f>E14+0.18</f>
        <v>0.80499999999999994</v>
      </c>
      <c r="I14" s="17">
        <f>F14+0.18</f>
        <v>0.49249999999999999</v>
      </c>
      <c r="J14" s="17">
        <f t="shared" si="0"/>
        <v>0.31249999999999994</v>
      </c>
      <c r="K14" s="16">
        <v>0.7</v>
      </c>
      <c r="L14" s="71">
        <v>0.82499999999999996</v>
      </c>
      <c r="O14" s="5" t="s">
        <v>77</v>
      </c>
      <c r="P14" s="5" t="s">
        <v>78</v>
      </c>
      <c r="R14" s="2" t="s">
        <v>200</v>
      </c>
    </row>
    <row r="15" spans="1:20" x14ac:dyDescent="0.25">
      <c r="B15" s="112" t="s">
        <v>220</v>
      </c>
      <c r="C15" s="15" t="s">
        <v>22</v>
      </c>
      <c r="D15" s="16">
        <v>2</v>
      </c>
      <c r="E15" s="17">
        <v>0.625</v>
      </c>
      <c r="F15" s="17">
        <v>0.3125</v>
      </c>
      <c r="G15" s="17">
        <f t="shared" si="1"/>
        <v>0.3125</v>
      </c>
      <c r="H15" s="17">
        <f>E15+0.18</f>
        <v>0.80499999999999994</v>
      </c>
      <c r="I15" s="17">
        <f>F15+0.18</f>
        <v>0.49249999999999999</v>
      </c>
      <c r="J15" s="17">
        <f t="shared" si="0"/>
        <v>0.31249999999999994</v>
      </c>
      <c r="K15" s="16">
        <v>0.7</v>
      </c>
      <c r="L15" s="71">
        <v>0.82499999999999996</v>
      </c>
      <c r="O15" s="5" t="s">
        <v>94</v>
      </c>
      <c r="P15" s="5" t="s">
        <v>95</v>
      </c>
      <c r="R15" s="2" t="s">
        <v>201</v>
      </c>
    </row>
    <row r="16" spans="1:20" x14ac:dyDescent="0.25">
      <c r="B16" s="112" t="s">
        <v>220</v>
      </c>
      <c r="C16" s="15" t="s">
        <v>115</v>
      </c>
      <c r="D16" s="16">
        <v>2</v>
      </c>
      <c r="E16" s="17">
        <v>0.625</v>
      </c>
      <c r="F16" s="17">
        <v>0.3125</v>
      </c>
      <c r="G16" s="17">
        <f t="shared" si="1"/>
        <v>0.3125</v>
      </c>
      <c r="H16" s="17">
        <f>E16+0.25</f>
        <v>0.875</v>
      </c>
      <c r="I16" s="17">
        <f>F16+0.25</f>
        <v>0.5625</v>
      </c>
      <c r="J16" s="17">
        <f t="shared" si="0"/>
        <v>0.3125</v>
      </c>
      <c r="K16" s="16">
        <v>0.85</v>
      </c>
      <c r="L16" s="71">
        <v>0.82499999999999996</v>
      </c>
      <c r="O16" s="5" t="s">
        <v>155</v>
      </c>
      <c r="P16" s="5" t="s">
        <v>83</v>
      </c>
      <c r="R16" s="2" t="s">
        <v>202</v>
      </c>
    </row>
    <row r="17" spans="2:18" x14ac:dyDescent="0.25">
      <c r="B17" s="112" t="s">
        <v>220</v>
      </c>
      <c r="C17" s="15" t="s">
        <v>116</v>
      </c>
      <c r="D17" s="16">
        <v>2</v>
      </c>
      <c r="E17" s="17">
        <v>0.625</v>
      </c>
      <c r="F17" s="17">
        <v>0.3125</v>
      </c>
      <c r="G17" s="17">
        <f t="shared" si="1"/>
        <v>0.3125</v>
      </c>
      <c r="H17" s="17">
        <f>E17+0.25</f>
        <v>0.875</v>
      </c>
      <c r="I17" s="17">
        <f>F17+0.125</f>
        <v>0.4375</v>
      </c>
      <c r="J17" s="17">
        <f t="shared" si="0"/>
        <v>0.4375</v>
      </c>
      <c r="K17" s="17" t="s">
        <v>108</v>
      </c>
      <c r="L17" s="71"/>
      <c r="O17" s="5" t="s">
        <v>156</v>
      </c>
      <c r="P17" s="5" t="s">
        <v>96</v>
      </c>
      <c r="R17" s="2" t="s">
        <v>203</v>
      </c>
    </row>
    <row r="18" spans="2:18" x14ac:dyDescent="0.25">
      <c r="B18" s="112" t="s">
        <v>220</v>
      </c>
      <c r="C18" s="15" t="s">
        <v>117</v>
      </c>
      <c r="D18" s="16">
        <v>2</v>
      </c>
      <c r="E18" s="17">
        <v>0.625</v>
      </c>
      <c r="F18" s="17">
        <v>0.3125</v>
      </c>
      <c r="G18" s="17">
        <f t="shared" si="1"/>
        <v>0.3125</v>
      </c>
      <c r="H18" s="17">
        <f>E18+0.25</f>
        <v>0.875</v>
      </c>
      <c r="I18" s="17">
        <f>F18+0.125</f>
        <v>0.4375</v>
      </c>
      <c r="J18" s="17">
        <f t="shared" si="0"/>
        <v>0.4375</v>
      </c>
      <c r="K18" s="17" t="s">
        <v>108</v>
      </c>
      <c r="L18" s="71"/>
      <c r="O18" s="3" t="s">
        <v>8</v>
      </c>
      <c r="P18" s="3" t="s">
        <v>9</v>
      </c>
      <c r="R18" s="2" t="s">
        <v>204</v>
      </c>
    </row>
    <row r="19" spans="2:18" x14ac:dyDescent="0.25">
      <c r="B19" s="112" t="s">
        <v>220</v>
      </c>
      <c r="C19" s="15" t="s">
        <v>118</v>
      </c>
      <c r="D19" s="16">
        <v>2</v>
      </c>
      <c r="E19" s="17">
        <v>0.625</v>
      </c>
      <c r="F19" s="17">
        <v>0.3125</v>
      </c>
      <c r="G19" s="17">
        <f t="shared" si="1"/>
        <v>0.3125</v>
      </c>
      <c r="H19" s="17">
        <f>E19+0.25</f>
        <v>0.875</v>
      </c>
      <c r="I19" s="17">
        <f>F19+0.125</f>
        <v>0.4375</v>
      </c>
      <c r="J19" s="17">
        <f t="shared" si="0"/>
        <v>0.4375</v>
      </c>
      <c r="K19" s="17" t="s">
        <v>108</v>
      </c>
      <c r="L19" s="71"/>
      <c r="O19" s="5" t="s">
        <v>90</v>
      </c>
      <c r="P19" s="5" t="s">
        <v>91</v>
      </c>
      <c r="R19" s="2" t="s">
        <v>205</v>
      </c>
    </row>
    <row r="20" spans="2:18" x14ac:dyDescent="0.25">
      <c r="B20" s="112" t="s">
        <v>220</v>
      </c>
      <c r="C20" s="15" t="s">
        <v>120</v>
      </c>
      <c r="D20" s="16">
        <v>2</v>
      </c>
      <c r="E20" s="17">
        <v>0.625</v>
      </c>
      <c r="F20" s="17">
        <v>0.3125</v>
      </c>
      <c r="G20" s="17">
        <f t="shared" si="1"/>
        <v>0.3125</v>
      </c>
      <c r="H20" s="17">
        <f>E20+0.25</f>
        <v>0.875</v>
      </c>
      <c r="I20" s="17">
        <f>F20+0.125</f>
        <v>0.4375</v>
      </c>
      <c r="J20" s="17">
        <f t="shared" si="0"/>
        <v>0.4375</v>
      </c>
      <c r="K20" s="17" t="s">
        <v>108</v>
      </c>
      <c r="L20" s="71"/>
      <c r="O20" s="5" t="s">
        <v>92</v>
      </c>
      <c r="P20" s="5" t="s">
        <v>93</v>
      </c>
      <c r="R20" s="2" t="s">
        <v>206</v>
      </c>
    </row>
    <row r="21" spans="2:18" x14ac:dyDescent="0.25">
      <c r="B21" s="112" t="s">
        <v>220</v>
      </c>
      <c r="C21" s="15" t="s">
        <v>119</v>
      </c>
      <c r="D21" s="16">
        <v>2</v>
      </c>
      <c r="E21" s="17">
        <v>0.625</v>
      </c>
      <c r="F21" s="17">
        <v>0.3125</v>
      </c>
      <c r="G21" s="17">
        <f t="shared" si="1"/>
        <v>0.3125</v>
      </c>
      <c r="H21" s="17">
        <f>E21+0.25</f>
        <v>0.875</v>
      </c>
      <c r="I21" s="17">
        <f>F21+0.125</f>
        <v>0.4375</v>
      </c>
      <c r="J21" s="17">
        <f t="shared" si="0"/>
        <v>0.4375</v>
      </c>
      <c r="K21" s="17" t="s">
        <v>108</v>
      </c>
      <c r="L21" s="71"/>
      <c r="O21" s="5" t="s">
        <v>139</v>
      </c>
      <c r="P21" s="5" t="s">
        <v>140</v>
      </c>
      <c r="R21" s="2" t="s">
        <v>207</v>
      </c>
    </row>
    <row r="22" spans="2:18" x14ac:dyDescent="0.25">
      <c r="B22" s="112" t="s">
        <v>220</v>
      </c>
      <c r="C22" s="15" t="s">
        <v>122</v>
      </c>
      <c r="D22" s="16">
        <v>2</v>
      </c>
      <c r="E22" s="17">
        <v>0.625</v>
      </c>
      <c r="F22" s="17">
        <v>0.3125</v>
      </c>
      <c r="G22" s="17">
        <f t="shared" si="1"/>
        <v>0.3125</v>
      </c>
      <c r="H22" s="17">
        <f>E22+0.08*2</f>
        <v>0.78500000000000003</v>
      </c>
      <c r="I22" s="17">
        <f>F22+0.08</f>
        <v>0.39250000000000002</v>
      </c>
      <c r="J22" s="17">
        <f t="shared" si="0"/>
        <v>0.39250000000000002</v>
      </c>
      <c r="K22" s="17" t="s">
        <v>108</v>
      </c>
      <c r="L22" s="71"/>
      <c r="O22" s="5" t="s">
        <v>84</v>
      </c>
      <c r="P22" s="5" t="s">
        <v>85</v>
      </c>
      <c r="R22" s="2" t="s">
        <v>208</v>
      </c>
    </row>
    <row r="23" spans="2:18" x14ac:dyDescent="0.25">
      <c r="B23" s="112" t="s">
        <v>220</v>
      </c>
      <c r="C23" s="15" t="s">
        <v>29</v>
      </c>
      <c r="D23" s="16">
        <v>2</v>
      </c>
      <c r="E23" s="17">
        <v>0.625</v>
      </c>
      <c r="F23" s="17">
        <v>0.3125</v>
      </c>
      <c r="G23" s="17">
        <f t="shared" si="1"/>
        <v>0.3125</v>
      </c>
      <c r="H23" s="17">
        <f>E23+0.1875*2</f>
        <v>1</v>
      </c>
      <c r="I23" s="17">
        <f>F23+0.1875</f>
        <v>0.5</v>
      </c>
      <c r="J23" s="17">
        <f t="shared" si="0"/>
        <v>0.5</v>
      </c>
      <c r="K23" s="16">
        <v>1</v>
      </c>
      <c r="L23" s="72">
        <v>1</v>
      </c>
      <c r="O23" s="5" t="s">
        <v>126</v>
      </c>
      <c r="P23" s="5" t="s">
        <v>74</v>
      </c>
      <c r="R23" s="2" t="s">
        <v>209</v>
      </c>
    </row>
    <row r="24" spans="2:18" x14ac:dyDescent="0.25">
      <c r="B24" s="113" t="s">
        <v>221</v>
      </c>
      <c r="C24" s="18" t="s">
        <v>31</v>
      </c>
      <c r="D24" s="19">
        <v>0.315</v>
      </c>
      <c r="E24" s="19">
        <v>0.22500000000000001</v>
      </c>
      <c r="F24" s="19">
        <v>0.1125</v>
      </c>
      <c r="G24" s="19">
        <f t="shared" si="1"/>
        <v>0.1125</v>
      </c>
      <c r="H24" s="19">
        <v>0.22500000000000001</v>
      </c>
      <c r="I24" s="19">
        <v>0.113</v>
      </c>
      <c r="J24" s="19">
        <f t="shared" si="0"/>
        <v>0.112</v>
      </c>
      <c r="K24" s="19" t="s">
        <v>108</v>
      </c>
      <c r="L24" s="73"/>
      <c r="O24" s="5" t="s">
        <v>49</v>
      </c>
      <c r="P24" s="5" t="s">
        <v>50</v>
      </c>
      <c r="R24" s="2" t="s">
        <v>210</v>
      </c>
    </row>
    <row r="25" spans="2:18" x14ac:dyDescent="0.25">
      <c r="B25" s="114" t="s">
        <v>222</v>
      </c>
      <c r="C25" s="20" t="s">
        <v>16</v>
      </c>
      <c r="D25" s="21">
        <v>2</v>
      </c>
      <c r="E25" s="22">
        <v>0.625</v>
      </c>
      <c r="F25" s="22">
        <v>0.3125</v>
      </c>
      <c r="G25" s="22">
        <f t="shared" si="1"/>
        <v>0.3125</v>
      </c>
      <c r="H25" s="22">
        <v>0.625</v>
      </c>
      <c r="I25" s="22">
        <v>0.3125</v>
      </c>
      <c r="J25" s="22">
        <f t="shared" si="0"/>
        <v>0.3125</v>
      </c>
      <c r="K25" s="22" t="s">
        <v>108</v>
      </c>
      <c r="L25" s="74"/>
      <c r="O25" s="3" t="s">
        <v>16</v>
      </c>
      <c r="P25" s="3" t="s">
        <v>17</v>
      </c>
    </row>
    <row r="26" spans="2:18" x14ac:dyDescent="0.25">
      <c r="B26" s="114" t="s">
        <v>222</v>
      </c>
      <c r="C26" s="20" t="s">
        <v>33</v>
      </c>
      <c r="D26" s="21">
        <v>2</v>
      </c>
      <c r="E26" s="22">
        <v>0.625</v>
      </c>
      <c r="F26" s="22">
        <v>0.3125</v>
      </c>
      <c r="G26" s="22">
        <f t="shared" si="1"/>
        <v>0.3125</v>
      </c>
      <c r="H26" s="22">
        <v>0.625</v>
      </c>
      <c r="I26" s="22">
        <v>0.3125</v>
      </c>
      <c r="J26" s="22">
        <f t="shared" si="0"/>
        <v>0.3125</v>
      </c>
      <c r="K26" s="22" t="s">
        <v>108</v>
      </c>
      <c r="L26" s="74"/>
      <c r="O26" s="5" t="s">
        <v>99</v>
      </c>
      <c r="P26" s="5" t="s">
        <v>100</v>
      </c>
    </row>
    <row r="27" spans="2:18" x14ac:dyDescent="0.25">
      <c r="B27" s="114" t="s">
        <v>222</v>
      </c>
      <c r="C27" s="20" t="s">
        <v>35</v>
      </c>
      <c r="D27" s="21">
        <v>2</v>
      </c>
      <c r="E27" s="22">
        <v>0.625</v>
      </c>
      <c r="F27" s="22">
        <v>0.3125</v>
      </c>
      <c r="G27" s="22">
        <f t="shared" si="1"/>
        <v>0.3125</v>
      </c>
      <c r="H27" s="22">
        <v>0.625</v>
      </c>
      <c r="I27" s="22">
        <v>0.3125</v>
      </c>
      <c r="J27" s="22">
        <f t="shared" si="0"/>
        <v>0.3125</v>
      </c>
      <c r="K27" s="22" t="s">
        <v>108</v>
      </c>
      <c r="L27" s="74"/>
      <c r="O27" s="5" t="s">
        <v>101</v>
      </c>
      <c r="P27" s="5" t="s">
        <v>102</v>
      </c>
    </row>
    <row r="28" spans="2:18" x14ac:dyDescent="0.25">
      <c r="B28" s="114" t="s">
        <v>222</v>
      </c>
      <c r="C28" s="20" t="s">
        <v>37</v>
      </c>
      <c r="D28" s="21">
        <v>2</v>
      </c>
      <c r="E28" s="22">
        <v>0.625</v>
      </c>
      <c r="F28" s="22">
        <v>0.3125</v>
      </c>
      <c r="G28" s="22">
        <f t="shared" si="1"/>
        <v>0.3125</v>
      </c>
      <c r="H28" s="22">
        <v>0.625</v>
      </c>
      <c r="I28" s="22">
        <v>0.3125</v>
      </c>
      <c r="J28" s="22">
        <f t="shared" si="0"/>
        <v>0.3125</v>
      </c>
      <c r="K28" s="22" t="s">
        <v>108</v>
      </c>
      <c r="L28" s="74"/>
      <c r="O28" s="5" t="s">
        <v>127</v>
      </c>
      <c r="P28" s="5" t="s">
        <v>136</v>
      </c>
    </row>
    <row r="29" spans="2:18" x14ac:dyDescent="0.25">
      <c r="B29" s="114" t="s">
        <v>222</v>
      </c>
      <c r="C29" s="20" t="s">
        <v>123</v>
      </c>
      <c r="D29" s="21">
        <v>2</v>
      </c>
      <c r="E29" s="22">
        <v>0.625</v>
      </c>
      <c r="F29" s="22">
        <v>0.3125</v>
      </c>
      <c r="G29" s="22">
        <f t="shared" si="1"/>
        <v>0.3125</v>
      </c>
      <c r="H29" s="22">
        <v>0.625</v>
      </c>
      <c r="I29" s="22">
        <v>0.3125</v>
      </c>
      <c r="J29" s="22">
        <f t="shared" si="0"/>
        <v>0.3125</v>
      </c>
      <c r="K29" s="22" t="s">
        <v>108</v>
      </c>
      <c r="L29" s="74"/>
      <c r="O29" s="5" t="s">
        <v>86</v>
      </c>
      <c r="P29" s="5" t="s">
        <v>87</v>
      </c>
    </row>
    <row r="30" spans="2:18" x14ac:dyDescent="0.25">
      <c r="B30" s="114" t="s">
        <v>222</v>
      </c>
      <c r="C30" s="20" t="s">
        <v>41</v>
      </c>
      <c r="D30" s="21">
        <v>2</v>
      </c>
      <c r="E30" s="22">
        <v>0.625</v>
      </c>
      <c r="F30" s="22">
        <v>0.3125</v>
      </c>
      <c r="G30" s="22">
        <f t="shared" si="1"/>
        <v>0.3125</v>
      </c>
      <c r="H30" s="22">
        <v>0.625</v>
      </c>
      <c r="I30" s="22">
        <v>0.3125</v>
      </c>
      <c r="J30" s="22">
        <f t="shared" si="0"/>
        <v>0.3125</v>
      </c>
      <c r="K30" s="22" t="s">
        <v>108</v>
      </c>
      <c r="L30" s="74"/>
      <c r="O30" s="5" t="s">
        <v>88</v>
      </c>
      <c r="P30" s="5" t="s">
        <v>89</v>
      </c>
    </row>
    <row r="31" spans="2:18" x14ac:dyDescent="0.25">
      <c r="B31" s="114" t="s">
        <v>222</v>
      </c>
      <c r="C31" s="20" t="s">
        <v>8</v>
      </c>
      <c r="D31" s="21">
        <v>2</v>
      </c>
      <c r="E31" s="22">
        <v>0.625</v>
      </c>
      <c r="F31" s="22">
        <v>0.3125</v>
      </c>
      <c r="G31" s="22">
        <f t="shared" si="1"/>
        <v>0.3125</v>
      </c>
      <c r="H31" s="22">
        <v>0.625</v>
      </c>
      <c r="I31" s="22">
        <v>0.3125</v>
      </c>
      <c r="J31" s="22">
        <f t="shared" si="0"/>
        <v>0.3125</v>
      </c>
      <c r="K31" s="22" t="s">
        <v>108</v>
      </c>
      <c r="L31" s="74"/>
      <c r="O31" s="5" t="s">
        <v>70</v>
      </c>
      <c r="P31" s="5" t="s">
        <v>71</v>
      </c>
    </row>
    <row r="32" spans="2:18" x14ac:dyDescent="0.25">
      <c r="B32" s="114" t="s">
        <v>222</v>
      </c>
      <c r="C32" s="20" t="s">
        <v>43</v>
      </c>
      <c r="D32" s="21">
        <v>2</v>
      </c>
      <c r="E32" s="22">
        <v>0.625</v>
      </c>
      <c r="F32" s="22">
        <v>0.3125</v>
      </c>
      <c r="G32" s="22">
        <f t="shared" si="1"/>
        <v>0.3125</v>
      </c>
      <c r="H32" s="22">
        <v>0.625</v>
      </c>
      <c r="I32" s="22">
        <v>0.3125</v>
      </c>
      <c r="J32" s="22">
        <f t="shared" si="0"/>
        <v>0.3125</v>
      </c>
      <c r="K32" s="22" t="s">
        <v>108</v>
      </c>
      <c r="L32" s="74"/>
      <c r="O32" s="5" t="s">
        <v>45</v>
      </c>
      <c r="P32" s="5" t="s">
        <v>46</v>
      </c>
    </row>
    <row r="33" spans="2:16" x14ac:dyDescent="0.25">
      <c r="B33" s="114" t="s">
        <v>222</v>
      </c>
      <c r="C33" s="20" t="s">
        <v>45</v>
      </c>
      <c r="D33" s="21">
        <v>2</v>
      </c>
      <c r="E33" s="22">
        <v>0.625</v>
      </c>
      <c r="F33" s="22">
        <v>0.3125</v>
      </c>
      <c r="G33" s="22">
        <f t="shared" si="1"/>
        <v>0.3125</v>
      </c>
      <c r="H33" s="22">
        <v>0.75</v>
      </c>
      <c r="I33" s="22">
        <v>0.4375</v>
      </c>
      <c r="J33" s="22">
        <f t="shared" si="0"/>
        <v>0.3125</v>
      </c>
      <c r="K33" s="22" t="s">
        <v>108</v>
      </c>
      <c r="L33" s="74"/>
      <c r="O33" s="5" t="s">
        <v>66</v>
      </c>
      <c r="P33" s="5" t="s">
        <v>67</v>
      </c>
    </row>
    <row r="34" spans="2:16" x14ac:dyDescent="0.25">
      <c r="B34" s="114" t="s">
        <v>222</v>
      </c>
      <c r="C34" s="20" t="s">
        <v>47</v>
      </c>
      <c r="D34" s="21">
        <v>2</v>
      </c>
      <c r="E34" s="22">
        <v>0.625</v>
      </c>
      <c r="F34" s="22">
        <v>0.3125</v>
      </c>
      <c r="G34" s="22">
        <f t="shared" si="1"/>
        <v>0.3125</v>
      </c>
      <c r="H34" s="22">
        <v>0.72499999999999998</v>
      </c>
      <c r="I34" s="22">
        <v>0.41249999999999998</v>
      </c>
      <c r="J34" s="22">
        <f t="shared" si="0"/>
        <v>0.3125</v>
      </c>
      <c r="K34" s="22" t="s">
        <v>108</v>
      </c>
      <c r="L34" s="74"/>
      <c r="O34" s="5" t="s">
        <v>68</v>
      </c>
      <c r="P34" s="5" t="s">
        <v>69</v>
      </c>
    </row>
    <row r="35" spans="2:16" x14ac:dyDescent="0.25">
      <c r="B35" s="114" t="s">
        <v>222</v>
      </c>
      <c r="C35" s="20" t="s">
        <v>49</v>
      </c>
      <c r="D35" s="21">
        <v>2</v>
      </c>
      <c r="E35" s="22">
        <v>0.625</v>
      </c>
      <c r="F35" s="22">
        <v>0.3125</v>
      </c>
      <c r="G35" s="22">
        <f t="shared" si="1"/>
        <v>0.3125</v>
      </c>
      <c r="H35" s="22">
        <v>0.72499999999999998</v>
      </c>
      <c r="I35" s="22">
        <v>0.41249999999999998</v>
      </c>
      <c r="J35" s="22">
        <f t="shared" si="0"/>
        <v>0.3125</v>
      </c>
      <c r="K35" s="22" t="s">
        <v>108</v>
      </c>
      <c r="L35" s="74"/>
      <c r="O35" s="5" t="s">
        <v>43</v>
      </c>
      <c r="P35" s="5" t="s">
        <v>44</v>
      </c>
    </row>
    <row r="36" spans="2:16" x14ac:dyDescent="0.25">
      <c r="B36" s="114" t="s">
        <v>222</v>
      </c>
      <c r="C36" s="20" t="s">
        <v>51</v>
      </c>
      <c r="D36" s="21">
        <v>2</v>
      </c>
      <c r="E36" s="22">
        <v>0.625</v>
      </c>
      <c r="F36" s="22">
        <v>0.3125</v>
      </c>
      <c r="G36" s="22">
        <f t="shared" si="1"/>
        <v>0.3125</v>
      </c>
      <c r="H36" s="22">
        <v>0.72499999999999998</v>
      </c>
      <c r="I36" s="22">
        <v>0.41249999999999998</v>
      </c>
      <c r="J36" s="22">
        <f t="shared" si="0"/>
        <v>0.3125</v>
      </c>
      <c r="K36" s="22" t="s">
        <v>108</v>
      </c>
      <c r="L36" s="74"/>
      <c r="O36" s="5" t="s">
        <v>142</v>
      </c>
      <c r="P36" s="5" t="s">
        <v>143</v>
      </c>
    </row>
    <row r="37" spans="2:16" x14ac:dyDescent="0.25">
      <c r="B37" s="114" t="s">
        <v>222</v>
      </c>
      <c r="C37" s="20" t="s">
        <v>53</v>
      </c>
      <c r="D37" s="21">
        <v>2</v>
      </c>
      <c r="E37" s="22">
        <v>0.625</v>
      </c>
      <c r="F37" s="22">
        <v>0.3125</v>
      </c>
      <c r="G37" s="22">
        <f t="shared" si="1"/>
        <v>0.3125</v>
      </c>
      <c r="H37" s="22">
        <v>0.75</v>
      </c>
      <c r="I37" s="22">
        <v>0.4375</v>
      </c>
      <c r="J37" s="22">
        <f t="shared" si="0"/>
        <v>0.3125</v>
      </c>
      <c r="K37" s="22" t="s">
        <v>108</v>
      </c>
      <c r="L37" s="74"/>
      <c r="O37" s="3" t="s">
        <v>18</v>
      </c>
      <c r="P37" s="3" t="s">
        <v>19</v>
      </c>
    </row>
    <row r="38" spans="2:16" x14ac:dyDescent="0.25">
      <c r="B38" s="114" t="s">
        <v>222</v>
      </c>
      <c r="C38" s="20" t="s">
        <v>55</v>
      </c>
      <c r="D38" s="21">
        <v>2</v>
      </c>
      <c r="E38" s="22">
        <v>0.625</v>
      </c>
      <c r="F38" s="22">
        <v>0.3125</v>
      </c>
      <c r="G38" s="22">
        <f t="shared" si="1"/>
        <v>0.3125</v>
      </c>
      <c r="H38" s="22">
        <v>0.75</v>
      </c>
      <c r="I38" s="22">
        <v>0.4375</v>
      </c>
      <c r="J38" s="22">
        <f t="shared" si="0"/>
        <v>0.3125</v>
      </c>
      <c r="K38" s="22" t="s">
        <v>108</v>
      </c>
      <c r="L38" s="74"/>
      <c r="O38" s="5" t="s">
        <v>47</v>
      </c>
      <c r="P38" s="5" t="s">
        <v>48</v>
      </c>
    </row>
    <row r="39" spans="2:16" x14ac:dyDescent="0.25">
      <c r="B39" s="114" t="s">
        <v>222</v>
      </c>
      <c r="C39" s="20" t="s">
        <v>57</v>
      </c>
      <c r="D39" s="21">
        <v>2</v>
      </c>
      <c r="E39" s="22">
        <v>0.625</v>
      </c>
      <c r="F39" s="22">
        <v>0.3125</v>
      </c>
      <c r="G39" s="22">
        <f t="shared" si="1"/>
        <v>0.3125</v>
      </c>
      <c r="H39" s="22">
        <v>0.75</v>
      </c>
      <c r="I39" s="22">
        <v>0.4375</v>
      </c>
      <c r="J39" s="22">
        <f>H39-I39</f>
        <v>0.3125</v>
      </c>
      <c r="K39" s="22" t="s">
        <v>108</v>
      </c>
      <c r="L39" s="74"/>
      <c r="O39" s="5" t="s">
        <v>97</v>
      </c>
      <c r="P39" s="5" t="s">
        <v>98</v>
      </c>
    </row>
    <row r="40" spans="2:16" x14ac:dyDescent="0.25">
      <c r="B40" s="114" t="s">
        <v>222</v>
      </c>
      <c r="C40" s="20" t="s">
        <v>10</v>
      </c>
      <c r="D40" s="21">
        <v>2</v>
      </c>
      <c r="E40" s="22">
        <v>0.625</v>
      </c>
      <c r="F40" s="22">
        <v>0.3125</v>
      </c>
      <c r="G40" s="22">
        <f t="shared" si="1"/>
        <v>0.3125</v>
      </c>
      <c r="H40" s="22">
        <v>0.9</v>
      </c>
      <c r="I40" s="22">
        <v>0.58750000000000002</v>
      </c>
      <c r="J40" s="22">
        <f t="shared" si="0"/>
        <v>0.3125</v>
      </c>
      <c r="K40" s="22" t="s">
        <v>108</v>
      </c>
      <c r="L40" s="74"/>
      <c r="O40" s="3" t="s">
        <v>12</v>
      </c>
      <c r="P40" s="3" t="s">
        <v>13</v>
      </c>
    </row>
    <row r="41" spans="2:16" x14ac:dyDescent="0.25">
      <c r="B41" s="114" t="s">
        <v>222</v>
      </c>
      <c r="C41" s="20" t="s">
        <v>20</v>
      </c>
      <c r="D41" s="21">
        <v>2</v>
      </c>
      <c r="E41" s="22">
        <v>0.625</v>
      </c>
      <c r="F41" s="22">
        <v>0.3125</v>
      </c>
      <c r="G41" s="22">
        <f t="shared" si="1"/>
        <v>0.3125</v>
      </c>
      <c r="H41" s="22">
        <v>1.0625</v>
      </c>
      <c r="I41" s="22">
        <v>0.75</v>
      </c>
      <c r="J41" s="22">
        <f t="shared" si="0"/>
        <v>0.3125</v>
      </c>
      <c r="K41" s="22" t="s">
        <v>108</v>
      </c>
      <c r="L41" s="74"/>
      <c r="O41" s="3" t="s">
        <v>14</v>
      </c>
      <c r="P41" s="3" t="s">
        <v>15</v>
      </c>
    </row>
    <row r="42" spans="2:16" x14ac:dyDescent="0.25">
      <c r="B42" s="114" t="s">
        <v>222</v>
      </c>
      <c r="C42" s="20" t="s">
        <v>148</v>
      </c>
      <c r="D42" s="21">
        <v>2</v>
      </c>
      <c r="E42" s="22">
        <v>0.625</v>
      </c>
      <c r="F42" s="22">
        <v>0.3125</v>
      </c>
      <c r="G42" s="22">
        <f t="shared" si="1"/>
        <v>0.3125</v>
      </c>
      <c r="H42" s="22">
        <f>0.625+0.15625</f>
        <v>0.78125</v>
      </c>
      <c r="I42" s="21">
        <v>0.46875</v>
      </c>
      <c r="J42" s="22">
        <f t="shared" si="0"/>
        <v>0.3125</v>
      </c>
      <c r="K42" s="22" t="s">
        <v>108</v>
      </c>
      <c r="L42" s="74"/>
      <c r="O42" s="5" t="s">
        <v>55</v>
      </c>
      <c r="P42" s="5" t="s">
        <v>56</v>
      </c>
    </row>
    <row r="43" spans="2:16" x14ac:dyDescent="0.25">
      <c r="B43" s="115" t="s">
        <v>223</v>
      </c>
      <c r="C43" s="23" t="s">
        <v>60</v>
      </c>
      <c r="D43" s="24">
        <v>2</v>
      </c>
      <c r="E43" s="25">
        <v>0.625</v>
      </c>
      <c r="F43" s="25">
        <v>0.3125</v>
      </c>
      <c r="G43" s="25">
        <f t="shared" si="1"/>
        <v>0.3125</v>
      </c>
      <c r="H43" s="25">
        <v>0.625</v>
      </c>
      <c r="I43" s="25">
        <v>0.3125</v>
      </c>
      <c r="J43" s="25">
        <f t="shared" si="0"/>
        <v>0.3125</v>
      </c>
      <c r="K43" s="25" t="s">
        <v>108</v>
      </c>
      <c r="L43" s="75"/>
      <c r="O43" s="5" t="s">
        <v>33</v>
      </c>
      <c r="P43" s="5" t="s">
        <v>34</v>
      </c>
    </row>
    <row r="44" spans="2:16" x14ac:dyDescent="0.25">
      <c r="B44" s="115" t="s">
        <v>223</v>
      </c>
      <c r="C44" s="23" t="s">
        <v>62</v>
      </c>
      <c r="D44" s="24">
        <v>2</v>
      </c>
      <c r="E44" s="25">
        <v>0.625</v>
      </c>
      <c r="F44" s="25">
        <v>0.3125</v>
      </c>
      <c r="G44" s="25">
        <f t="shared" si="1"/>
        <v>0.3125</v>
      </c>
      <c r="H44" s="25">
        <v>0.72499999999999998</v>
      </c>
      <c r="I44" s="25">
        <v>0.41249999999999998</v>
      </c>
      <c r="J44" s="25">
        <f t="shared" si="0"/>
        <v>0.3125</v>
      </c>
      <c r="K44" s="25" t="s">
        <v>108</v>
      </c>
      <c r="L44" s="75"/>
      <c r="O44" s="5" t="s">
        <v>39</v>
      </c>
      <c r="P44" s="5" t="s">
        <v>40</v>
      </c>
    </row>
    <row r="45" spans="2:16" x14ac:dyDescent="0.25">
      <c r="B45" s="115" t="s">
        <v>223</v>
      </c>
      <c r="C45" s="23" t="s">
        <v>64</v>
      </c>
      <c r="D45" s="24">
        <v>2</v>
      </c>
      <c r="E45" s="25">
        <v>0.625</v>
      </c>
      <c r="F45" s="25">
        <v>0.3125</v>
      </c>
      <c r="G45" s="25">
        <f t="shared" si="1"/>
        <v>0.3125</v>
      </c>
      <c r="H45" s="25">
        <v>0.75</v>
      </c>
      <c r="I45" s="25">
        <v>0.4375</v>
      </c>
      <c r="J45" s="25">
        <f t="shared" si="0"/>
        <v>0.3125</v>
      </c>
      <c r="K45" s="25" t="s">
        <v>108</v>
      </c>
      <c r="L45" s="75"/>
      <c r="O45" s="5" t="s">
        <v>41</v>
      </c>
      <c r="P45" s="5" t="s">
        <v>42</v>
      </c>
    </row>
    <row r="46" spans="2:16" x14ac:dyDescent="0.25">
      <c r="B46" s="112" t="s">
        <v>224</v>
      </c>
      <c r="C46" s="15" t="s">
        <v>66</v>
      </c>
      <c r="D46" s="16">
        <v>2</v>
      </c>
      <c r="E46" s="17">
        <v>0.625</v>
      </c>
      <c r="F46" s="17">
        <v>0.3125</v>
      </c>
      <c r="G46" s="17">
        <f t="shared" si="1"/>
        <v>0.3125</v>
      </c>
      <c r="H46" s="17">
        <v>0.625</v>
      </c>
      <c r="I46" s="17">
        <v>0.3125</v>
      </c>
      <c r="J46" s="17">
        <f t="shared" si="0"/>
        <v>0.3125</v>
      </c>
      <c r="K46" s="17" t="s">
        <v>108</v>
      </c>
      <c r="L46" s="71"/>
      <c r="O46" s="5" t="s">
        <v>148</v>
      </c>
      <c r="P46" s="5" t="s">
        <v>59</v>
      </c>
    </row>
    <row r="47" spans="2:16" x14ac:dyDescent="0.25">
      <c r="B47" s="112" t="s">
        <v>224</v>
      </c>
      <c r="C47" s="15" t="s">
        <v>68</v>
      </c>
      <c r="D47" s="16">
        <v>2</v>
      </c>
      <c r="E47" s="17">
        <v>0.625</v>
      </c>
      <c r="F47" s="17">
        <v>0.3125</v>
      </c>
      <c r="G47" s="17">
        <f t="shared" si="1"/>
        <v>0.3125</v>
      </c>
      <c r="H47" s="17">
        <v>0.625</v>
      </c>
      <c r="I47" s="17">
        <v>0.3125</v>
      </c>
      <c r="J47" s="17">
        <f t="shared" si="0"/>
        <v>0.3125</v>
      </c>
      <c r="K47" s="17" t="s">
        <v>108</v>
      </c>
      <c r="L47" s="71"/>
      <c r="O47" s="5" t="s">
        <v>72</v>
      </c>
      <c r="P47" s="5" t="s">
        <v>73</v>
      </c>
    </row>
    <row r="48" spans="2:16" x14ac:dyDescent="0.25">
      <c r="B48" s="112" t="s">
        <v>224</v>
      </c>
      <c r="C48" s="15" t="s">
        <v>70</v>
      </c>
      <c r="D48" s="16">
        <v>2</v>
      </c>
      <c r="E48" s="17">
        <v>0.625</v>
      </c>
      <c r="F48" s="17">
        <v>0.3125</v>
      </c>
      <c r="G48" s="17">
        <f t="shared" si="1"/>
        <v>0.3125</v>
      </c>
      <c r="H48" s="17">
        <v>0.625</v>
      </c>
      <c r="I48" s="17">
        <v>0.3125</v>
      </c>
      <c r="J48" s="17">
        <f t="shared" si="0"/>
        <v>0.3125</v>
      </c>
      <c r="K48" s="17" t="s">
        <v>108</v>
      </c>
      <c r="L48" s="71"/>
      <c r="O48" s="5" t="s">
        <v>103</v>
      </c>
      <c r="P48" s="5" t="s">
        <v>104</v>
      </c>
    </row>
    <row r="49" spans="2:16" x14ac:dyDescent="0.25">
      <c r="B49" s="112" t="s">
        <v>224</v>
      </c>
      <c r="C49" s="15" t="s">
        <v>124</v>
      </c>
      <c r="D49" s="16">
        <v>2</v>
      </c>
      <c r="E49" s="17">
        <v>0.625</v>
      </c>
      <c r="F49" s="17">
        <v>0.3125</v>
      </c>
      <c r="G49" s="17">
        <f t="shared" si="1"/>
        <v>0.3125</v>
      </c>
      <c r="H49" s="17">
        <v>0.625</v>
      </c>
      <c r="I49" s="17">
        <v>0.3125</v>
      </c>
      <c r="J49" s="17">
        <f t="shared" si="0"/>
        <v>0.3125</v>
      </c>
      <c r="K49" s="17" t="s">
        <v>108</v>
      </c>
      <c r="L49" s="71"/>
      <c r="O49" s="3" t="s">
        <v>10</v>
      </c>
      <c r="P49" s="3" t="s">
        <v>11</v>
      </c>
    </row>
    <row r="50" spans="2:16" x14ac:dyDescent="0.25">
      <c r="B50" s="116" t="s">
        <v>225</v>
      </c>
      <c r="C50" s="26" t="s">
        <v>12</v>
      </c>
      <c r="D50" s="27">
        <v>1.07</v>
      </c>
      <c r="E50" s="28">
        <v>0.34399999999999997</v>
      </c>
      <c r="F50" s="28">
        <v>0.17199999999999999</v>
      </c>
      <c r="G50" s="28">
        <f t="shared" si="1"/>
        <v>0.17199999999999999</v>
      </c>
      <c r="H50" s="28">
        <v>0.53200000000000003</v>
      </c>
      <c r="I50" s="28">
        <v>0.36</v>
      </c>
      <c r="J50" s="28">
        <f t="shared" si="0"/>
        <v>0.17200000000000004</v>
      </c>
      <c r="K50" s="28" t="s">
        <v>108</v>
      </c>
      <c r="L50" s="76"/>
      <c r="O50" s="5" t="s">
        <v>75</v>
      </c>
      <c r="P50" s="5" t="s">
        <v>76</v>
      </c>
    </row>
    <row r="51" spans="2:16" x14ac:dyDescent="0.25">
      <c r="B51" s="116" t="s">
        <v>225</v>
      </c>
      <c r="C51" s="26" t="s">
        <v>8</v>
      </c>
      <c r="D51" s="27">
        <v>1.07</v>
      </c>
      <c r="E51" s="28">
        <v>0.34399999999999997</v>
      </c>
      <c r="F51" s="28">
        <v>0.17199999999999999</v>
      </c>
      <c r="G51" s="28">
        <f t="shared" si="1"/>
        <v>0.17199999999999999</v>
      </c>
      <c r="H51" s="28">
        <v>0.34399999999999997</v>
      </c>
      <c r="I51" s="28">
        <v>0.17199999999999999</v>
      </c>
      <c r="J51" s="28">
        <f t="shared" si="0"/>
        <v>0.17199999999999999</v>
      </c>
      <c r="K51" s="28" t="s">
        <v>108</v>
      </c>
      <c r="L51" s="76"/>
      <c r="O51" s="3" t="s">
        <v>20</v>
      </c>
      <c r="P51" s="3" t="s">
        <v>21</v>
      </c>
    </row>
    <row r="52" spans="2:16" x14ac:dyDescent="0.25">
      <c r="B52" s="116" t="s">
        <v>225</v>
      </c>
      <c r="C52" s="26" t="s">
        <v>125</v>
      </c>
      <c r="D52" s="27">
        <v>1.07</v>
      </c>
      <c r="E52" s="28">
        <v>0.34399999999999997</v>
      </c>
      <c r="F52" s="28">
        <v>0.17199999999999999</v>
      </c>
      <c r="G52" s="28">
        <f t="shared" si="1"/>
        <v>0.17199999999999999</v>
      </c>
      <c r="H52" s="28">
        <v>0.34399999999999997</v>
      </c>
      <c r="I52" s="28">
        <v>0.17199999999999999</v>
      </c>
      <c r="J52" s="28">
        <f t="shared" si="0"/>
        <v>0.17199999999999999</v>
      </c>
      <c r="K52" s="28" t="s">
        <v>108</v>
      </c>
      <c r="L52" s="76"/>
      <c r="O52" s="5" t="s">
        <v>64</v>
      </c>
      <c r="P52" s="5" t="s">
        <v>65</v>
      </c>
    </row>
    <row r="53" spans="2:16" x14ac:dyDescent="0.25">
      <c r="B53" s="116" t="s">
        <v>225</v>
      </c>
      <c r="C53" s="26" t="s">
        <v>126</v>
      </c>
      <c r="D53" s="27">
        <v>1.07</v>
      </c>
      <c r="E53" s="28">
        <v>0.34399999999999997</v>
      </c>
      <c r="F53" s="28">
        <v>0.17199999999999999</v>
      </c>
      <c r="G53" s="28">
        <f t="shared" si="1"/>
        <v>0.17199999999999999</v>
      </c>
      <c r="H53" s="28">
        <v>0.34399999999999997</v>
      </c>
      <c r="I53" s="28">
        <v>0.17199999999999999</v>
      </c>
      <c r="J53" s="28">
        <f t="shared" si="0"/>
        <v>0.17199999999999999</v>
      </c>
      <c r="K53" s="28" t="s">
        <v>108</v>
      </c>
      <c r="L53" s="76"/>
      <c r="O53" s="5" t="s">
        <v>60</v>
      </c>
      <c r="P53" s="5" t="s">
        <v>61</v>
      </c>
    </row>
    <row r="54" spans="2:16" x14ac:dyDescent="0.25">
      <c r="B54" s="116" t="s">
        <v>225</v>
      </c>
      <c r="C54" s="26" t="s">
        <v>10</v>
      </c>
      <c r="D54" s="27">
        <v>1.07</v>
      </c>
      <c r="E54" s="28">
        <v>0.34399999999999997</v>
      </c>
      <c r="F54" s="28">
        <v>0.17199999999999999</v>
      </c>
      <c r="G54" s="28">
        <f t="shared" si="1"/>
        <v>0.17199999999999999</v>
      </c>
      <c r="H54" s="28">
        <v>0.5625</v>
      </c>
      <c r="I54" s="28">
        <v>0.390625</v>
      </c>
      <c r="J54" s="28">
        <f t="shared" si="0"/>
        <v>0.171875</v>
      </c>
      <c r="K54" s="28" t="s">
        <v>108</v>
      </c>
      <c r="L54" s="76"/>
      <c r="O54" s="5" t="s">
        <v>60</v>
      </c>
      <c r="P54" s="5" t="s">
        <v>61</v>
      </c>
    </row>
    <row r="55" spans="2:16" x14ac:dyDescent="0.25">
      <c r="B55" s="116" t="s">
        <v>225</v>
      </c>
      <c r="C55" s="26" t="s">
        <v>75</v>
      </c>
      <c r="D55" s="27">
        <v>1.07</v>
      </c>
      <c r="E55" s="28">
        <v>0.34399999999999997</v>
      </c>
      <c r="F55" s="28">
        <v>0.17199999999999999</v>
      </c>
      <c r="G55" s="28">
        <f t="shared" si="1"/>
        <v>0.17199999999999999</v>
      </c>
      <c r="H55" s="28">
        <v>0.5625</v>
      </c>
      <c r="I55" s="28">
        <v>0.390625</v>
      </c>
      <c r="J55" s="28">
        <f t="shared" si="0"/>
        <v>0.171875</v>
      </c>
      <c r="K55" s="28" t="s">
        <v>108</v>
      </c>
      <c r="L55" s="76"/>
      <c r="O55" s="5" t="s">
        <v>62</v>
      </c>
      <c r="P55" s="5" t="s">
        <v>63</v>
      </c>
    </row>
    <row r="56" spans="2:16" x14ac:dyDescent="0.25">
      <c r="B56" s="116" t="s">
        <v>225</v>
      </c>
      <c r="C56" s="26" t="s">
        <v>16</v>
      </c>
      <c r="D56" s="27">
        <v>1.07</v>
      </c>
      <c r="E56" s="28">
        <v>0.34399999999999997</v>
      </c>
      <c r="F56" s="28">
        <v>0.17199999999999999</v>
      </c>
      <c r="G56" s="28">
        <f t="shared" si="1"/>
        <v>0.17199999999999999</v>
      </c>
      <c r="H56" s="28">
        <v>0.38400000000000001</v>
      </c>
      <c r="I56" s="28">
        <v>0.21249999999999999</v>
      </c>
      <c r="J56" s="28">
        <f t="shared" si="0"/>
        <v>0.17150000000000001</v>
      </c>
      <c r="K56" s="28" t="s">
        <v>108</v>
      </c>
      <c r="L56" s="76"/>
      <c r="O56" s="5" t="s">
        <v>57</v>
      </c>
      <c r="P56" s="5" t="s">
        <v>58</v>
      </c>
    </row>
    <row r="57" spans="2:16" x14ac:dyDescent="0.25">
      <c r="B57" s="116" t="s">
        <v>225</v>
      </c>
      <c r="C57" s="26" t="s">
        <v>127</v>
      </c>
      <c r="D57" s="27">
        <v>1.07</v>
      </c>
      <c r="E57" s="28">
        <v>0.34399999999999997</v>
      </c>
      <c r="F57" s="28">
        <v>0.17199999999999999</v>
      </c>
      <c r="G57" s="28">
        <f t="shared" si="1"/>
        <v>0.17199999999999999</v>
      </c>
      <c r="H57" s="28">
        <v>0.38400000000000001</v>
      </c>
      <c r="I57" s="28">
        <v>0.21249999999999999</v>
      </c>
      <c r="J57" s="28">
        <f t="shared" si="0"/>
        <v>0.17150000000000001</v>
      </c>
      <c r="K57" s="28" t="s">
        <v>108</v>
      </c>
      <c r="L57" s="76"/>
      <c r="O57" s="5" t="s">
        <v>35</v>
      </c>
      <c r="P57" s="5" t="s">
        <v>36</v>
      </c>
    </row>
    <row r="58" spans="2:16" x14ac:dyDescent="0.25">
      <c r="B58" s="116" t="s">
        <v>225</v>
      </c>
      <c r="C58" s="26" t="s">
        <v>123</v>
      </c>
      <c r="D58" s="27">
        <v>1.07</v>
      </c>
      <c r="E58" s="28">
        <v>0.34399999999999997</v>
      </c>
      <c r="F58" s="28">
        <v>0.17199999999999999</v>
      </c>
      <c r="G58" s="28">
        <f t="shared" si="1"/>
        <v>0.17199999999999999</v>
      </c>
      <c r="H58" s="28">
        <v>0.38400000000000001</v>
      </c>
      <c r="I58" s="28">
        <v>0.21249999999999999</v>
      </c>
      <c r="J58" s="28">
        <f t="shared" si="0"/>
        <v>0.17150000000000001</v>
      </c>
      <c r="K58" s="28" t="s">
        <v>108</v>
      </c>
      <c r="L58" s="76"/>
      <c r="O58" s="5" t="s">
        <v>51</v>
      </c>
      <c r="P58" s="5" t="s">
        <v>52</v>
      </c>
    </row>
    <row r="59" spans="2:16" x14ac:dyDescent="0.25">
      <c r="B59" s="116" t="s">
        <v>225</v>
      </c>
      <c r="C59" s="26" t="s">
        <v>43</v>
      </c>
      <c r="D59" s="27">
        <v>1.07</v>
      </c>
      <c r="E59" s="28">
        <v>0.34399999999999997</v>
      </c>
      <c r="F59" s="28">
        <v>0.17199999999999999</v>
      </c>
      <c r="G59" s="28">
        <f t="shared" si="1"/>
        <v>0.17199999999999999</v>
      </c>
      <c r="H59" s="28">
        <v>0.38400000000000001</v>
      </c>
      <c r="I59" s="28">
        <v>0.21249999999999999</v>
      </c>
      <c r="J59" s="28">
        <f t="shared" si="0"/>
        <v>0.17150000000000001</v>
      </c>
      <c r="K59" s="28" t="s">
        <v>108</v>
      </c>
      <c r="L59" s="76"/>
      <c r="O59" s="5" t="s">
        <v>79</v>
      </c>
      <c r="P59" s="5" t="s">
        <v>80</v>
      </c>
    </row>
    <row r="60" spans="2:16" x14ac:dyDescent="0.25">
      <c r="B60" s="116" t="s">
        <v>225</v>
      </c>
      <c r="C60" s="26" t="s">
        <v>77</v>
      </c>
      <c r="D60" s="27">
        <v>1.07</v>
      </c>
      <c r="E60" s="28">
        <v>0.34399999999999997</v>
      </c>
      <c r="F60" s="28">
        <v>0.17199999999999999</v>
      </c>
      <c r="G60" s="28">
        <f t="shared" si="1"/>
        <v>0.17199999999999999</v>
      </c>
      <c r="H60" s="28">
        <v>0.59299999999999997</v>
      </c>
      <c r="I60" s="28">
        <v>0.42099999999999999</v>
      </c>
      <c r="J60" s="28">
        <f t="shared" si="0"/>
        <v>0.17199999999999999</v>
      </c>
      <c r="K60" s="28" t="s">
        <v>108</v>
      </c>
      <c r="L60" s="76"/>
      <c r="O60" s="5" t="s">
        <v>81</v>
      </c>
      <c r="P60" s="5" t="s">
        <v>82</v>
      </c>
    </row>
    <row r="61" spans="2:16" x14ac:dyDescent="0.25">
      <c r="B61" s="116" t="s">
        <v>225</v>
      </c>
      <c r="C61" s="26" t="s">
        <v>128</v>
      </c>
      <c r="D61" s="27">
        <v>1.07</v>
      </c>
      <c r="E61" s="28">
        <f>0.57-0.2</f>
        <v>0.36999999999999994</v>
      </c>
      <c r="F61" s="28">
        <v>0.2</v>
      </c>
      <c r="G61" s="28">
        <f t="shared" si="1"/>
        <v>0.16999999999999993</v>
      </c>
      <c r="H61" s="28">
        <v>0.56999999999999995</v>
      </c>
      <c r="I61" s="28">
        <v>0.4</v>
      </c>
      <c r="J61" s="28">
        <f t="shared" si="0"/>
        <v>0.16999999999999993</v>
      </c>
      <c r="K61" s="28" t="s">
        <v>108</v>
      </c>
      <c r="L61" s="76"/>
      <c r="O61" s="5" t="s">
        <v>37</v>
      </c>
      <c r="P61" s="5" t="s">
        <v>38</v>
      </c>
    </row>
    <row r="62" spans="2:16" x14ac:dyDescent="0.25">
      <c r="B62" s="116" t="s">
        <v>225</v>
      </c>
      <c r="C62" s="26" t="s">
        <v>129</v>
      </c>
      <c r="D62" s="27">
        <v>1.07</v>
      </c>
      <c r="E62" s="28">
        <f>0.58-0.2</f>
        <v>0.37999999999999995</v>
      </c>
      <c r="F62" s="28">
        <v>0.21</v>
      </c>
      <c r="G62" s="28">
        <f t="shared" si="1"/>
        <v>0.16999999999999996</v>
      </c>
      <c r="H62" s="28">
        <v>0.57999999999999996</v>
      </c>
      <c r="I62" s="28">
        <v>0.41</v>
      </c>
      <c r="J62" s="28">
        <f t="shared" si="0"/>
        <v>0.16999999999999998</v>
      </c>
      <c r="K62" s="28" t="s">
        <v>108</v>
      </c>
      <c r="L62" s="76"/>
      <c r="O62" s="3" t="s">
        <v>22</v>
      </c>
      <c r="P62" s="3" t="s">
        <v>23</v>
      </c>
    </row>
    <row r="63" spans="2:16" x14ac:dyDescent="0.25">
      <c r="B63" s="116" t="s">
        <v>225</v>
      </c>
      <c r="C63" s="26" t="s">
        <v>155</v>
      </c>
      <c r="D63" s="27">
        <v>1.07</v>
      </c>
      <c r="E63" s="28">
        <f>0.532-0.15</f>
        <v>0.38200000000000001</v>
      </c>
      <c r="F63" s="28">
        <f>0.347-0.15</f>
        <v>0.19699999999999998</v>
      </c>
      <c r="G63" s="28">
        <f t="shared" si="1"/>
        <v>0.18500000000000003</v>
      </c>
      <c r="H63" s="28">
        <v>0.53200000000000003</v>
      </c>
      <c r="I63" s="28">
        <v>0.34699999999999998</v>
      </c>
      <c r="J63" s="28">
        <f t="shared" si="0"/>
        <v>0.18500000000000005</v>
      </c>
      <c r="K63" s="28" t="s">
        <v>108</v>
      </c>
      <c r="L63" s="76"/>
      <c r="O63" s="5" t="s">
        <v>31</v>
      </c>
      <c r="P63" s="5" t="s">
        <v>32</v>
      </c>
    </row>
    <row r="64" spans="2:16" x14ac:dyDescent="0.25">
      <c r="B64" s="116" t="s">
        <v>225</v>
      </c>
      <c r="C64" s="26" t="s">
        <v>84</v>
      </c>
      <c r="D64" s="27">
        <v>1.07</v>
      </c>
      <c r="E64" s="28">
        <v>0.34399999999999997</v>
      </c>
      <c r="F64" s="28">
        <v>0.17199999999999999</v>
      </c>
      <c r="G64" s="28">
        <f t="shared" si="1"/>
        <v>0.17199999999999999</v>
      </c>
      <c r="H64" s="28">
        <v>0.34399999999999997</v>
      </c>
      <c r="I64" s="28">
        <v>0.17199999999999999</v>
      </c>
      <c r="J64" s="28">
        <f t="shared" si="0"/>
        <v>0.17199999999999999</v>
      </c>
      <c r="K64" s="28">
        <v>0.75</v>
      </c>
      <c r="L64" s="76" t="s">
        <v>108</v>
      </c>
      <c r="O64" s="8" t="s">
        <v>134</v>
      </c>
      <c r="P64" s="2" t="s">
        <v>135</v>
      </c>
    </row>
    <row r="65" spans="2:16" x14ac:dyDescent="0.25">
      <c r="B65" s="116" t="s">
        <v>225</v>
      </c>
      <c r="C65" s="26" t="s">
        <v>47</v>
      </c>
      <c r="D65" s="27">
        <v>1.07</v>
      </c>
      <c r="E65" s="28">
        <f>0.48-0.1</f>
        <v>0.38</v>
      </c>
      <c r="F65" s="28">
        <v>0.21</v>
      </c>
      <c r="G65" s="28">
        <f t="shared" si="1"/>
        <v>0.17</v>
      </c>
      <c r="H65" s="28">
        <v>0.48</v>
      </c>
      <c r="I65" s="28">
        <v>0.31</v>
      </c>
      <c r="J65" s="28">
        <f t="shared" si="0"/>
        <v>0.16999999999999998</v>
      </c>
      <c r="K65" s="28" t="s">
        <v>108</v>
      </c>
      <c r="L65" s="76"/>
      <c r="O65" s="4" t="s">
        <v>157</v>
      </c>
      <c r="P65" s="2" t="s">
        <v>137</v>
      </c>
    </row>
    <row r="66" spans="2:16" x14ac:dyDescent="0.25">
      <c r="B66" s="116" t="s">
        <v>225</v>
      </c>
      <c r="C66" s="26" t="s">
        <v>49</v>
      </c>
      <c r="D66" s="27">
        <v>1.07</v>
      </c>
      <c r="E66" s="28">
        <f>0.394-0.05</f>
        <v>0.34400000000000003</v>
      </c>
      <c r="F66" s="28">
        <f>0.222-0.05</f>
        <v>0.17199999999999999</v>
      </c>
      <c r="G66" s="28">
        <f t="shared" si="1"/>
        <v>0.17200000000000004</v>
      </c>
      <c r="H66" s="28">
        <v>0.39400000000000002</v>
      </c>
      <c r="I66" s="28">
        <v>0.222</v>
      </c>
      <c r="J66" s="28">
        <f t="shared" si="0"/>
        <v>0.17200000000000001</v>
      </c>
      <c r="K66" s="28" t="s">
        <v>108</v>
      </c>
      <c r="L66" s="76"/>
      <c r="O66" s="2" t="s">
        <v>144</v>
      </c>
      <c r="P66" s="2" t="s">
        <v>145</v>
      </c>
    </row>
    <row r="67" spans="2:16" x14ac:dyDescent="0.25">
      <c r="B67" s="117" t="s">
        <v>226</v>
      </c>
      <c r="C67" s="29" t="s">
        <v>16</v>
      </c>
      <c r="D67" s="30">
        <v>0.6</v>
      </c>
      <c r="E67" s="31">
        <v>0.34</v>
      </c>
      <c r="F67" s="31">
        <v>0.17</v>
      </c>
      <c r="G67" s="31">
        <f t="shared" si="1"/>
        <v>0.17</v>
      </c>
      <c r="H67" s="31">
        <v>0.34</v>
      </c>
      <c r="I67" s="31">
        <v>0.17</v>
      </c>
      <c r="J67" s="31">
        <f t="shared" si="0"/>
        <v>0.17</v>
      </c>
      <c r="K67" s="31" t="s">
        <v>108</v>
      </c>
      <c r="L67" s="77"/>
      <c r="O67" s="2" t="s">
        <v>147</v>
      </c>
      <c r="P67" s="2" t="s">
        <v>149</v>
      </c>
    </row>
    <row r="68" spans="2:16" x14ac:dyDescent="0.25">
      <c r="B68" s="117" t="s">
        <v>226</v>
      </c>
      <c r="C68" s="29" t="s">
        <v>86</v>
      </c>
      <c r="D68" s="30">
        <v>0.6</v>
      </c>
      <c r="E68" s="31">
        <v>0.34</v>
      </c>
      <c r="F68" s="31">
        <v>0.17</v>
      </c>
      <c r="G68" s="31">
        <f t="shared" si="1"/>
        <v>0.17</v>
      </c>
      <c r="H68" s="31">
        <v>0.34</v>
      </c>
      <c r="I68" s="31">
        <v>0.17</v>
      </c>
      <c r="J68" s="31">
        <f t="shared" ref="J68:J146" si="2">H68-I68</f>
        <v>0.17</v>
      </c>
      <c r="K68" s="31">
        <v>0.48</v>
      </c>
      <c r="L68" s="77">
        <v>0.3</v>
      </c>
      <c r="O68" s="2" t="s">
        <v>150</v>
      </c>
      <c r="P68" s="2" t="s">
        <v>151</v>
      </c>
    </row>
    <row r="69" spans="2:16" x14ac:dyDescent="0.25">
      <c r="B69" s="117" t="s">
        <v>226</v>
      </c>
      <c r="C69" s="29" t="s">
        <v>131</v>
      </c>
      <c r="D69" s="30">
        <v>0.6</v>
      </c>
      <c r="E69" s="31">
        <v>0.34</v>
      </c>
      <c r="F69" s="31">
        <v>0.17</v>
      </c>
      <c r="G69" s="31">
        <f t="shared" ref="G69:G146" si="3">E69-F69</f>
        <v>0.17</v>
      </c>
      <c r="H69" s="31">
        <v>0.34</v>
      </c>
      <c r="I69" s="31">
        <v>0.17</v>
      </c>
      <c r="J69" s="31">
        <f t="shared" si="2"/>
        <v>0.17</v>
      </c>
      <c r="K69" s="31">
        <v>0.48</v>
      </c>
      <c r="L69" s="77">
        <v>0.3</v>
      </c>
      <c r="O69" s="8" t="s">
        <v>152</v>
      </c>
      <c r="P69" s="2" t="s">
        <v>153</v>
      </c>
    </row>
    <row r="70" spans="2:16" x14ac:dyDescent="0.25">
      <c r="B70" s="117" t="s">
        <v>226</v>
      </c>
      <c r="C70" s="29" t="s">
        <v>155</v>
      </c>
      <c r="D70" s="30">
        <v>0.6</v>
      </c>
      <c r="E70" s="31">
        <v>0.34</v>
      </c>
      <c r="F70" s="31">
        <v>0.17</v>
      </c>
      <c r="G70" s="31">
        <f t="shared" si="3"/>
        <v>0.17</v>
      </c>
      <c r="H70" s="31">
        <f>0.34+0.085</f>
        <v>0.42500000000000004</v>
      </c>
      <c r="I70" s="31">
        <f>F70+0.085</f>
        <v>0.255</v>
      </c>
      <c r="J70" s="31">
        <f t="shared" si="2"/>
        <v>0.17000000000000004</v>
      </c>
      <c r="K70" s="31" t="s">
        <v>108</v>
      </c>
      <c r="L70" s="77"/>
      <c r="O70" s="2" t="s">
        <v>158</v>
      </c>
      <c r="P70" s="2" t="s">
        <v>159</v>
      </c>
    </row>
    <row r="71" spans="2:16" x14ac:dyDescent="0.25">
      <c r="B71" s="117" t="s">
        <v>226</v>
      </c>
      <c r="C71" s="29" t="s">
        <v>127</v>
      </c>
      <c r="D71" s="30">
        <v>0.6</v>
      </c>
      <c r="E71" s="31">
        <v>0.34</v>
      </c>
      <c r="F71" s="31">
        <v>0.17</v>
      </c>
      <c r="G71" s="31">
        <f t="shared" si="3"/>
        <v>0.17</v>
      </c>
      <c r="H71" s="31">
        <v>0.34</v>
      </c>
      <c r="I71" s="31">
        <v>0.17</v>
      </c>
      <c r="J71" s="31">
        <f t="shared" si="2"/>
        <v>0.17</v>
      </c>
      <c r="K71" s="31" t="s">
        <v>108</v>
      </c>
      <c r="L71" s="77"/>
      <c r="O71" s="8" t="s">
        <v>160</v>
      </c>
      <c r="P71" s="2" t="s">
        <v>161</v>
      </c>
    </row>
    <row r="72" spans="2:16" x14ac:dyDescent="0.25">
      <c r="B72" s="117" t="s">
        <v>226</v>
      </c>
      <c r="C72" s="29" t="s">
        <v>132</v>
      </c>
      <c r="D72" s="30">
        <v>0.6</v>
      </c>
      <c r="E72" s="31">
        <v>0.34</v>
      </c>
      <c r="F72" s="31">
        <v>0.17</v>
      </c>
      <c r="G72" s="31">
        <f t="shared" si="3"/>
        <v>0.17</v>
      </c>
      <c r="H72" s="31">
        <v>0.43</v>
      </c>
      <c r="I72" s="31">
        <f>H72-0.17</f>
        <v>0.26</v>
      </c>
      <c r="J72" s="31">
        <f t="shared" si="2"/>
        <v>0.16999999999999998</v>
      </c>
      <c r="K72" s="31" t="s">
        <v>108</v>
      </c>
      <c r="L72" s="77"/>
      <c r="O72" s="8" t="s">
        <v>163</v>
      </c>
      <c r="P72" s="2" t="s">
        <v>164</v>
      </c>
    </row>
    <row r="73" spans="2:16" x14ac:dyDescent="0.25">
      <c r="B73" s="111" t="s">
        <v>227</v>
      </c>
      <c r="C73" s="12" t="s">
        <v>8</v>
      </c>
      <c r="D73" s="13">
        <v>0.6</v>
      </c>
      <c r="E73" s="14">
        <v>0.34399999999999997</v>
      </c>
      <c r="F73" s="14">
        <v>0.15</v>
      </c>
      <c r="G73" s="14">
        <f t="shared" si="3"/>
        <v>0.19399999999999998</v>
      </c>
      <c r="H73" s="14">
        <v>0.34399999999999997</v>
      </c>
      <c r="I73" s="14">
        <v>0.15</v>
      </c>
      <c r="J73" s="14">
        <f t="shared" si="2"/>
        <v>0.19399999999999998</v>
      </c>
      <c r="K73" s="14" t="s">
        <v>108</v>
      </c>
      <c r="L73" s="70"/>
      <c r="O73" s="8" t="s">
        <v>165</v>
      </c>
      <c r="P73" s="2" t="s">
        <v>166</v>
      </c>
    </row>
    <row r="74" spans="2:16" x14ac:dyDescent="0.25">
      <c r="B74" s="111" t="s">
        <v>227</v>
      </c>
      <c r="C74" s="12" t="s">
        <v>16</v>
      </c>
      <c r="D74" s="13">
        <v>0.6</v>
      </c>
      <c r="E74" s="14">
        <v>0.34399999999999997</v>
      </c>
      <c r="F74" s="14">
        <v>0.157</v>
      </c>
      <c r="G74" s="14">
        <f t="shared" si="3"/>
        <v>0.18699999999999997</v>
      </c>
      <c r="H74" s="14">
        <v>0.34399999999999997</v>
      </c>
      <c r="I74" s="14">
        <v>0.157</v>
      </c>
      <c r="J74" s="14">
        <f t="shared" si="2"/>
        <v>0.18699999999999997</v>
      </c>
      <c r="K74" s="14" t="s">
        <v>108</v>
      </c>
      <c r="L74" s="70"/>
      <c r="O74" s="2" t="s">
        <v>167</v>
      </c>
      <c r="P74" s="2" t="s">
        <v>170</v>
      </c>
    </row>
    <row r="75" spans="2:16" x14ac:dyDescent="0.25">
      <c r="B75" s="111" t="s">
        <v>227</v>
      </c>
      <c r="C75" s="12" t="s">
        <v>123</v>
      </c>
      <c r="D75" s="13">
        <v>0.6</v>
      </c>
      <c r="E75" s="14">
        <v>0.34399999999999997</v>
      </c>
      <c r="F75" s="14">
        <v>0.157</v>
      </c>
      <c r="G75" s="14">
        <f t="shared" si="3"/>
        <v>0.18699999999999997</v>
      </c>
      <c r="H75" s="14">
        <v>0.34399999999999997</v>
      </c>
      <c r="I75" s="14">
        <v>0.157</v>
      </c>
      <c r="J75" s="14">
        <f>H75-I75</f>
        <v>0.18699999999999997</v>
      </c>
      <c r="K75" s="14" t="s">
        <v>108</v>
      </c>
      <c r="L75" s="70"/>
      <c r="O75" s="2" t="s">
        <v>168</v>
      </c>
      <c r="P75" s="2" t="s">
        <v>169</v>
      </c>
    </row>
    <row r="76" spans="2:16" x14ac:dyDescent="0.25">
      <c r="B76" s="111" t="s">
        <v>227</v>
      </c>
      <c r="C76" s="12" t="s">
        <v>90</v>
      </c>
      <c r="D76" s="13">
        <v>0.6</v>
      </c>
      <c r="E76" s="14">
        <v>0.34399999999999997</v>
      </c>
      <c r="F76" s="14">
        <f>(0.235-0.085)</f>
        <v>0.14999999999999997</v>
      </c>
      <c r="G76" s="14">
        <f t="shared" si="3"/>
        <v>0.19400000000000001</v>
      </c>
      <c r="H76" s="14">
        <f>0.344+0.085</f>
        <v>0.42899999999999999</v>
      </c>
      <c r="I76" s="14">
        <v>0.23499999999999999</v>
      </c>
      <c r="J76" s="14">
        <f>H76-I76</f>
        <v>0.19400000000000001</v>
      </c>
      <c r="K76" s="14" t="s">
        <v>108</v>
      </c>
      <c r="L76" s="70"/>
      <c r="O76" s="8" t="s">
        <v>173</v>
      </c>
      <c r="P76" s="2" t="s">
        <v>174</v>
      </c>
    </row>
    <row r="77" spans="2:16" x14ac:dyDescent="0.25">
      <c r="B77" s="111" t="s">
        <v>227</v>
      </c>
      <c r="C77" s="12" t="s">
        <v>92</v>
      </c>
      <c r="D77" s="13">
        <v>0.6</v>
      </c>
      <c r="E77" s="14">
        <v>0.34399999999999997</v>
      </c>
      <c r="F77" s="14">
        <f>0.235-0.085</f>
        <v>0.14999999999999997</v>
      </c>
      <c r="G77" s="14">
        <f t="shared" si="3"/>
        <v>0.19400000000000001</v>
      </c>
      <c r="H77" s="14">
        <f>0.344+0.085</f>
        <v>0.42899999999999999</v>
      </c>
      <c r="I77" s="14">
        <v>0.23499999999999999</v>
      </c>
      <c r="J77" s="14">
        <f t="shared" si="2"/>
        <v>0.19400000000000001</v>
      </c>
      <c r="K77" s="14" t="s">
        <v>108</v>
      </c>
      <c r="L77" s="70"/>
      <c r="O77" s="8" t="s">
        <v>175</v>
      </c>
      <c r="P77" s="2" t="s">
        <v>179</v>
      </c>
    </row>
    <row r="78" spans="2:16" x14ac:dyDescent="0.25">
      <c r="B78" s="111" t="s">
        <v>227</v>
      </c>
      <c r="C78" s="12" t="s">
        <v>49</v>
      </c>
      <c r="D78" s="13">
        <v>0.6</v>
      </c>
      <c r="E78" s="14">
        <v>0.34399999999999997</v>
      </c>
      <c r="F78" s="14">
        <f>0.2-0.05</f>
        <v>0.15000000000000002</v>
      </c>
      <c r="G78" s="14">
        <f t="shared" si="3"/>
        <v>0.19399999999999995</v>
      </c>
      <c r="H78" s="14">
        <f>0.394</f>
        <v>0.39400000000000002</v>
      </c>
      <c r="I78" s="14">
        <v>0.2</v>
      </c>
      <c r="J78" s="14">
        <f t="shared" si="2"/>
        <v>0.19400000000000001</v>
      </c>
      <c r="K78" s="14" t="s">
        <v>108</v>
      </c>
      <c r="L78" s="70"/>
      <c r="O78" s="2" t="s">
        <v>176</v>
      </c>
      <c r="P78" s="2" t="s">
        <v>178</v>
      </c>
    </row>
    <row r="79" spans="2:16" x14ac:dyDescent="0.25">
      <c r="B79" s="111" t="s">
        <v>227</v>
      </c>
      <c r="C79" s="12" t="s">
        <v>94</v>
      </c>
      <c r="D79" s="13">
        <v>0.6</v>
      </c>
      <c r="E79" s="14">
        <v>0.34399999999999997</v>
      </c>
      <c r="F79" s="14">
        <v>0.157</v>
      </c>
      <c r="G79" s="14">
        <f t="shared" si="3"/>
        <v>0.18699999999999997</v>
      </c>
      <c r="H79" s="14">
        <v>0.34399999999999997</v>
      </c>
      <c r="I79" s="14">
        <v>0.157</v>
      </c>
      <c r="J79" s="14">
        <f t="shared" si="2"/>
        <v>0.18699999999999997</v>
      </c>
      <c r="K79" s="14" t="s">
        <v>108</v>
      </c>
      <c r="L79" s="70"/>
      <c r="O79" s="2" t="s">
        <v>177</v>
      </c>
      <c r="P79" s="2" t="s">
        <v>180</v>
      </c>
    </row>
    <row r="80" spans="2:16" x14ac:dyDescent="0.25">
      <c r="B80" s="111" t="s">
        <v>227</v>
      </c>
      <c r="C80" s="12" t="s">
        <v>53</v>
      </c>
      <c r="D80" s="13">
        <v>0.6</v>
      </c>
      <c r="E80" s="14">
        <v>0.34399999999999997</v>
      </c>
      <c r="F80" s="14">
        <f>0.282-0.125</f>
        <v>0.15699999999999997</v>
      </c>
      <c r="G80" s="14">
        <f t="shared" si="3"/>
        <v>0.187</v>
      </c>
      <c r="H80" s="14">
        <f>0.344+0.125</f>
        <v>0.46899999999999997</v>
      </c>
      <c r="I80" s="14">
        <v>0.28199999999999997</v>
      </c>
      <c r="J80" s="14">
        <f t="shared" si="2"/>
        <v>0.187</v>
      </c>
      <c r="K80" s="14" t="s">
        <v>108</v>
      </c>
      <c r="L80" s="70"/>
      <c r="O80" s="2" t="s">
        <v>181</v>
      </c>
      <c r="P80" s="2" t="s">
        <v>182</v>
      </c>
    </row>
    <row r="81" spans="2:16" x14ac:dyDescent="0.25">
      <c r="B81" s="111" t="s">
        <v>227</v>
      </c>
      <c r="C81" s="12" t="s">
        <v>126</v>
      </c>
      <c r="D81" s="13">
        <v>0.6</v>
      </c>
      <c r="E81" s="14">
        <v>0.34399999999999997</v>
      </c>
      <c r="F81" s="14">
        <v>0.15</v>
      </c>
      <c r="G81" s="14">
        <f t="shared" si="3"/>
        <v>0.19399999999999998</v>
      </c>
      <c r="H81" s="14">
        <v>0.34399999999999997</v>
      </c>
      <c r="I81" s="14">
        <v>0.15</v>
      </c>
      <c r="J81" s="14">
        <f t="shared" si="2"/>
        <v>0.19399999999999998</v>
      </c>
      <c r="K81" s="14" t="s">
        <v>108</v>
      </c>
      <c r="L81" s="70"/>
      <c r="O81" s="8" t="s">
        <v>183</v>
      </c>
      <c r="P81" s="2" t="s">
        <v>184</v>
      </c>
    </row>
    <row r="82" spans="2:16" x14ac:dyDescent="0.25">
      <c r="B82" s="118" t="s">
        <v>228</v>
      </c>
      <c r="C82" s="32" t="s">
        <v>8</v>
      </c>
      <c r="D82" s="33">
        <v>1.44</v>
      </c>
      <c r="E82" s="34">
        <v>0.75</v>
      </c>
      <c r="F82" s="34">
        <v>0.375</v>
      </c>
      <c r="G82" s="34">
        <f t="shared" si="3"/>
        <v>0.375</v>
      </c>
      <c r="H82" s="34">
        <v>0.75</v>
      </c>
      <c r="I82" s="34">
        <v>0.375</v>
      </c>
      <c r="J82" s="34">
        <f t="shared" si="2"/>
        <v>0.375</v>
      </c>
      <c r="K82" s="34" t="s">
        <v>108</v>
      </c>
      <c r="L82" s="78"/>
      <c r="O82" s="2" t="s">
        <v>187</v>
      </c>
      <c r="P82" s="2" t="s">
        <v>188</v>
      </c>
    </row>
    <row r="83" spans="2:16" x14ac:dyDescent="0.25">
      <c r="B83" s="118" t="s">
        <v>228</v>
      </c>
      <c r="C83" s="32" t="s">
        <v>16</v>
      </c>
      <c r="D83" s="33">
        <v>1.44</v>
      </c>
      <c r="E83" s="34">
        <v>0.75</v>
      </c>
      <c r="F83" s="34">
        <v>0.375</v>
      </c>
      <c r="G83" s="34">
        <f t="shared" si="3"/>
        <v>0.375</v>
      </c>
      <c r="H83" s="34">
        <v>0.75</v>
      </c>
      <c r="I83" s="34">
        <v>0.375</v>
      </c>
      <c r="J83" s="34">
        <f t="shared" si="2"/>
        <v>0.375</v>
      </c>
      <c r="K83" s="34" t="s">
        <v>108</v>
      </c>
      <c r="L83" s="78"/>
      <c r="O83" s="2" t="s">
        <v>185</v>
      </c>
      <c r="P83" s="2" t="s">
        <v>186</v>
      </c>
    </row>
    <row r="84" spans="2:16" x14ac:dyDescent="0.25">
      <c r="B84" s="118" t="s">
        <v>228</v>
      </c>
      <c r="C84" s="32" t="s">
        <v>10</v>
      </c>
      <c r="D84" s="33">
        <v>1.44</v>
      </c>
      <c r="E84" s="34">
        <v>0.75</v>
      </c>
      <c r="F84" s="34">
        <v>0.375</v>
      </c>
      <c r="G84" s="34">
        <f t="shared" si="3"/>
        <v>0.375</v>
      </c>
      <c r="H84" s="34">
        <v>1</v>
      </c>
      <c r="I84" s="34">
        <v>0.625</v>
      </c>
      <c r="J84" s="34">
        <f t="shared" si="2"/>
        <v>0.375</v>
      </c>
      <c r="K84" s="34" t="s">
        <v>108</v>
      </c>
      <c r="L84" s="78"/>
    </row>
    <row r="85" spans="2:16" x14ac:dyDescent="0.25">
      <c r="B85" s="118" t="s">
        <v>228</v>
      </c>
      <c r="C85" s="32" t="s">
        <v>18</v>
      </c>
      <c r="D85" s="33">
        <v>1.44</v>
      </c>
      <c r="E85" s="34">
        <v>0.75</v>
      </c>
      <c r="F85" s="34">
        <v>0.375</v>
      </c>
      <c r="G85" s="34">
        <f t="shared" si="3"/>
        <v>0.375</v>
      </c>
      <c r="H85" s="33">
        <v>0.84375</v>
      </c>
      <c r="I85" s="33">
        <v>0.46875</v>
      </c>
      <c r="J85" s="34">
        <f t="shared" si="2"/>
        <v>0.375</v>
      </c>
      <c r="K85" s="34" t="s">
        <v>108</v>
      </c>
      <c r="L85" s="78"/>
    </row>
    <row r="86" spans="2:16" x14ac:dyDescent="0.25">
      <c r="B86" s="118" t="s">
        <v>228</v>
      </c>
      <c r="C86" s="32" t="s">
        <v>132</v>
      </c>
      <c r="D86" s="33">
        <v>1.44</v>
      </c>
      <c r="E86" s="34">
        <v>0.75</v>
      </c>
      <c r="F86" s="34">
        <v>0.375</v>
      </c>
      <c r="G86" s="34">
        <f t="shared" si="3"/>
        <v>0.375</v>
      </c>
      <c r="H86" s="34">
        <v>1</v>
      </c>
      <c r="I86" s="34">
        <v>0.625</v>
      </c>
      <c r="J86" s="34">
        <f t="shared" si="2"/>
        <v>0.375</v>
      </c>
      <c r="K86" s="34" t="s">
        <v>108</v>
      </c>
      <c r="L86" s="78"/>
    </row>
    <row r="87" spans="2:16" x14ac:dyDescent="0.25">
      <c r="B87" s="119" t="s">
        <v>229</v>
      </c>
      <c r="C87" s="35" t="s">
        <v>16</v>
      </c>
      <c r="D87" s="36">
        <v>1</v>
      </c>
      <c r="E87" s="37">
        <v>0.5</v>
      </c>
      <c r="F87" s="37">
        <v>0.25</v>
      </c>
      <c r="G87" s="37">
        <f t="shared" si="3"/>
        <v>0.25</v>
      </c>
      <c r="H87" s="37">
        <v>0.5</v>
      </c>
      <c r="I87" s="37">
        <v>0.25</v>
      </c>
      <c r="J87" s="37">
        <f t="shared" si="2"/>
        <v>0.25</v>
      </c>
      <c r="K87" s="37" t="s">
        <v>108</v>
      </c>
      <c r="L87" s="79"/>
    </row>
    <row r="88" spans="2:16" x14ac:dyDescent="0.25">
      <c r="B88" s="119" t="s">
        <v>229</v>
      </c>
      <c r="C88" s="35" t="s">
        <v>127</v>
      </c>
      <c r="D88" s="36">
        <v>1</v>
      </c>
      <c r="E88" s="37">
        <v>0.5</v>
      </c>
      <c r="F88" s="37">
        <v>0.25</v>
      </c>
      <c r="G88" s="37">
        <f t="shared" si="3"/>
        <v>0.25</v>
      </c>
      <c r="H88" s="37">
        <v>0.5</v>
      </c>
      <c r="I88" s="37">
        <v>0.25</v>
      </c>
      <c r="J88" s="37">
        <f t="shared" si="2"/>
        <v>0.25</v>
      </c>
      <c r="K88" s="37" t="s">
        <v>108</v>
      </c>
      <c r="L88" s="79"/>
    </row>
    <row r="89" spans="2:16" x14ac:dyDescent="0.25">
      <c r="B89" s="119" t="s">
        <v>229</v>
      </c>
      <c r="C89" s="35" t="s">
        <v>133</v>
      </c>
      <c r="D89" s="36">
        <v>1</v>
      </c>
      <c r="E89" s="37">
        <v>0.5</v>
      </c>
      <c r="F89" s="37">
        <v>0.3</v>
      </c>
      <c r="G89" s="37">
        <f t="shared" si="3"/>
        <v>0.2</v>
      </c>
      <c r="H89" s="37">
        <v>0.5</v>
      </c>
      <c r="I89" s="37">
        <v>0.3</v>
      </c>
      <c r="J89" s="37">
        <f t="shared" si="2"/>
        <v>0.2</v>
      </c>
      <c r="K89" s="37" t="s">
        <v>108</v>
      </c>
      <c r="L89" s="79"/>
    </row>
    <row r="90" spans="2:16" x14ac:dyDescent="0.25">
      <c r="B90" s="119" t="s">
        <v>229</v>
      </c>
      <c r="C90" s="35" t="s">
        <v>8</v>
      </c>
      <c r="D90" s="36">
        <v>1</v>
      </c>
      <c r="E90" s="37">
        <v>0.5</v>
      </c>
      <c r="F90" s="37">
        <v>0.25</v>
      </c>
      <c r="G90" s="37">
        <f t="shared" si="3"/>
        <v>0.25</v>
      </c>
      <c r="H90" s="37">
        <v>0.5</v>
      </c>
      <c r="I90" s="37">
        <v>0.25</v>
      </c>
      <c r="J90" s="37">
        <f t="shared" si="2"/>
        <v>0.25</v>
      </c>
      <c r="K90" s="37" t="s">
        <v>108</v>
      </c>
      <c r="L90" s="79"/>
    </row>
    <row r="91" spans="2:16" x14ac:dyDescent="0.25">
      <c r="B91" s="119" t="s">
        <v>229</v>
      </c>
      <c r="C91" s="35" t="s">
        <v>155</v>
      </c>
      <c r="D91" s="36">
        <v>1</v>
      </c>
      <c r="E91" s="37">
        <v>0.5</v>
      </c>
      <c r="F91" s="37">
        <v>0.25</v>
      </c>
      <c r="G91" s="37">
        <f t="shared" si="3"/>
        <v>0.25</v>
      </c>
      <c r="H91" s="37">
        <v>0.7</v>
      </c>
      <c r="I91" s="37">
        <v>0.45</v>
      </c>
      <c r="J91" s="37">
        <f t="shared" si="2"/>
        <v>0.24999999999999994</v>
      </c>
      <c r="K91" s="37" t="s">
        <v>108</v>
      </c>
      <c r="L91" s="79"/>
    </row>
    <row r="92" spans="2:16" x14ac:dyDescent="0.25">
      <c r="B92" s="119" t="s">
        <v>229</v>
      </c>
      <c r="C92" s="35" t="s">
        <v>128</v>
      </c>
      <c r="D92" s="36">
        <v>1</v>
      </c>
      <c r="E92" s="37">
        <v>0.5</v>
      </c>
      <c r="F92" s="37">
        <v>0.25</v>
      </c>
      <c r="G92" s="37">
        <f t="shared" si="3"/>
        <v>0.25</v>
      </c>
      <c r="H92" s="37">
        <v>0.7</v>
      </c>
      <c r="I92" s="37">
        <v>0.45</v>
      </c>
      <c r="J92" s="37">
        <f t="shared" si="2"/>
        <v>0.24999999999999994</v>
      </c>
      <c r="K92" s="37" t="s">
        <v>108</v>
      </c>
      <c r="L92" s="79"/>
    </row>
    <row r="93" spans="2:16" x14ac:dyDescent="0.25">
      <c r="B93" s="119" t="s">
        <v>229</v>
      </c>
      <c r="C93" s="35" t="s">
        <v>157</v>
      </c>
      <c r="D93" s="36">
        <v>1</v>
      </c>
      <c r="E93" s="37">
        <v>0.5</v>
      </c>
      <c r="F93" s="37">
        <v>0.25</v>
      </c>
      <c r="G93" s="37">
        <f t="shared" si="3"/>
        <v>0.25</v>
      </c>
      <c r="H93" s="37">
        <v>0.7</v>
      </c>
      <c r="I93" s="37">
        <v>0.45</v>
      </c>
      <c r="J93" s="37">
        <f t="shared" si="2"/>
        <v>0.24999999999999994</v>
      </c>
      <c r="K93" s="37" t="s">
        <v>108</v>
      </c>
      <c r="L93" s="79"/>
    </row>
    <row r="94" spans="2:16" x14ac:dyDescent="0.25">
      <c r="B94" s="119" t="s">
        <v>229</v>
      </c>
      <c r="C94" s="35" t="s">
        <v>129</v>
      </c>
      <c r="D94" s="36">
        <v>1</v>
      </c>
      <c r="E94" s="37">
        <v>0.5</v>
      </c>
      <c r="F94" s="37">
        <v>0.25</v>
      </c>
      <c r="G94" s="37">
        <f t="shared" si="3"/>
        <v>0.25</v>
      </c>
      <c r="H94" s="37">
        <v>0.7</v>
      </c>
      <c r="I94" s="37">
        <v>0.45</v>
      </c>
      <c r="J94" s="37">
        <f t="shared" si="2"/>
        <v>0.24999999999999994</v>
      </c>
      <c r="K94" s="37" t="s">
        <v>108</v>
      </c>
      <c r="L94" s="79"/>
    </row>
    <row r="95" spans="2:16" x14ac:dyDescent="0.25">
      <c r="B95" s="119" t="s">
        <v>229</v>
      </c>
      <c r="C95" s="35" t="s">
        <v>97</v>
      </c>
      <c r="D95" s="36">
        <v>1</v>
      </c>
      <c r="E95" s="37">
        <v>0.5</v>
      </c>
      <c r="F95" s="37">
        <v>0.25</v>
      </c>
      <c r="G95" s="37">
        <f t="shared" si="3"/>
        <v>0.25</v>
      </c>
      <c r="H95" s="37">
        <v>0.7</v>
      </c>
      <c r="I95" s="37">
        <v>0.45</v>
      </c>
      <c r="J95" s="37">
        <f t="shared" si="2"/>
        <v>0.24999999999999994</v>
      </c>
      <c r="K95" s="37" t="s">
        <v>108</v>
      </c>
      <c r="L95" s="79"/>
    </row>
    <row r="96" spans="2:16" x14ac:dyDescent="0.25">
      <c r="B96" s="119" t="s">
        <v>229</v>
      </c>
      <c r="C96" s="35" t="s">
        <v>138</v>
      </c>
      <c r="D96" s="36">
        <v>1</v>
      </c>
      <c r="E96" s="37">
        <v>0.5</v>
      </c>
      <c r="F96" s="37">
        <v>0.25</v>
      </c>
      <c r="G96" s="37">
        <f t="shared" si="3"/>
        <v>0.25</v>
      </c>
      <c r="H96" s="37">
        <v>0.7</v>
      </c>
      <c r="I96" s="37">
        <v>0.45</v>
      </c>
      <c r="J96" s="37">
        <f t="shared" si="2"/>
        <v>0.24999999999999994</v>
      </c>
      <c r="K96" s="37" t="s">
        <v>108</v>
      </c>
      <c r="L96" s="79"/>
    </row>
    <row r="97" spans="2:12" x14ac:dyDescent="0.25">
      <c r="B97" s="119" t="s">
        <v>229</v>
      </c>
      <c r="C97" s="35" t="s">
        <v>20</v>
      </c>
      <c r="D97" s="36">
        <v>1</v>
      </c>
      <c r="E97" s="37">
        <v>0.5</v>
      </c>
      <c r="F97" s="37">
        <v>0.25</v>
      </c>
      <c r="G97" s="37">
        <f t="shared" si="3"/>
        <v>0.25</v>
      </c>
      <c r="H97" s="37">
        <v>1.3</v>
      </c>
      <c r="I97" s="37">
        <v>1.05</v>
      </c>
      <c r="J97" s="37">
        <f t="shared" si="2"/>
        <v>0.25</v>
      </c>
      <c r="K97" s="37">
        <v>0.7</v>
      </c>
      <c r="L97" s="79">
        <v>0.83</v>
      </c>
    </row>
    <row r="98" spans="2:12" x14ac:dyDescent="0.25">
      <c r="B98" s="119" t="s">
        <v>229</v>
      </c>
      <c r="C98" s="35" t="s">
        <v>18</v>
      </c>
      <c r="D98" s="36">
        <v>1</v>
      </c>
      <c r="E98" s="37">
        <v>0.5</v>
      </c>
      <c r="F98" s="37">
        <v>0.25</v>
      </c>
      <c r="G98" s="37">
        <f t="shared" si="3"/>
        <v>0.25</v>
      </c>
      <c r="H98" s="37">
        <v>0.55000000000000004</v>
      </c>
      <c r="I98" s="37">
        <v>0.3</v>
      </c>
      <c r="J98" s="37">
        <f t="shared" si="2"/>
        <v>0.25000000000000006</v>
      </c>
      <c r="K98" s="37" t="s">
        <v>108</v>
      </c>
      <c r="L98" s="79"/>
    </row>
    <row r="99" spans="2:12" x14ac:dyDescent="0.25">
      <c r="B99" s="119" t="s">
        <v>229</v>
      </c>
      <c r="C99" s="35" t="s">
        <v>94</v>
      </c>
      <c r="D99" s="36">
        <v>1</v>
      </c>
      <c r="E99" s="37">
        <v>0.5</v>
      </c>
      <c r="F99" s="37">
        <v>0.25</v>
      </c>
      <c r="G99" s="37">
        <f t="shared" si="3"/>
        <v>0.25</v>
      </c>
      <c r="H99" s="37">
        <v>0.5</v>
      </c>
      <c r="I99" s="37">
        <v>0.25</v>
      </c>
      <c r="J99" s="37">
        <f t="shared" si="2"/>
        <v>0.25</v>
      </c>
      <c r="K99" s="37" t="s">
        <v>108</v>
      </c>
      <c r="L99" s="79"/>
    </row>
    <row r="100" spans="2:12" x14ac:dyDescent="0.25">
      <c r="B100" s="119" t="s">
        <v>229</v>
      </c>
      <c r="C100" s="35" t="s">
        <v>99</v>
      </c>
      <c r="D100" s="36">
        <v>1</v>
      </c>
      <c r="E100" s="37">
        <v>0.5</v>
      </c>
      <c r="F100" s="37">
        <v>0.25</v>
      </c>
      <c r="G100" s="37">
        <f t="shared" si="3"/>
        <v>0.25</v>
      </c>
      <c r="H100" s="37">
        <v>0.5</v>
      </c>
      <c r="I100" s="37">
        <v>0.25</v>
      </c>
      <c r="J100" s="37">
        <f t="shared" si="2"/>
        <v>0.25</v>
      </c>
      <c r="K100" s="37" t="s">
        <v>108</v>
      </c>
      <c r="L100" s="79"/>
    </row>
    <row r="101" spans="2:12" x14ac:dyDescent="0.25">
      <c r="B101" s="119" t="s">
        <v>229</v>
      </c>
      <c r="C101" s="36" t="s">
        <v>101</v>
      </c>
      <c r="D101" s="36">
        <v>1</v>
      </c>
      <c r="E101" s="37">
        <v>0.5</v>
      </c>
      <c r="F101" s="37">
        <v>0.25</v>
      </c>
      <c r="G101" s="37">
        <f t="shared" si="3"/>
        <v>0.25</v>
      </c>
      <c r="H101" s="37">
        <v>0.5</v>
      </c>
      <c r="I101" s="37">
        <v>0.25</v>
      </c>
      <c r="J101" s="37">
        <f t="shared" si="2"/>
        <v>0.25</v>
      </c>
      <c r="K101" s="37" t="s">
        <v>108</v>
      </c>
      <c r="L101" s="79"/>
    </row>
    <row r="102" spans="2:12" x14ac:dyDescent="0.25">
      <c r="B102" s="120" t="s">
        <v>230</v>
      </c>
      <c r="C102" s="38" t="s">
        <v>8</v>
      </c>
      <c r="D102" s="39">
        <v>0.5</v>
      </c>
      <c r="E102" s="40">
        <v>0.25</v>
      </c>
      <c r="F102" s="40">
        <v>0.125</v>
      </c>
      <c r="G102" s="40">
        <f t="shared" si="3"/>
        <v>0.125</v>
      </c>
      <c r="H102" s="40">
        <v>0.25</v>
      </c>
      <c r="I102" s="40">
        <v>0.125</v>
      </c>
      <c r="J102" s="40">
        <f t="shared" si="2"/>
        <v>0.125</v>
      </c>
      <c r="K102" s="40" t="s">
        <v>108</v>
      </c>
      <c r="L102" s="80"/>
    </row>
    <row r="103" spans="2:12" x14ac:dyDescent="0.25">
      <c r="B103" s="120" t="s">
        <v>230</v>
      </c>
      <c r="C103" s="38" t="s">
        <v>139</v>
      </c>
      <c r="D103" s="39">
        <v>0.5</v>
      </c>
      <c r="E103" s="40">
        <v>0.25</v>
      </c>
      <c r="F103" s="40">
        <v>0.125</v>
      </c>
      <c r="G103" s="40">
        <f t="shared" si="3"/>
        <v>0.125</v>
      </c>
      <c r="H103" s="40">
        <v>0.25</v>
      </c>
      <c r="I103" s="40">
        <v>0.125</v>
      </c>
      <c r="J103" s="40">
        <f t="shared" si="2"/>
        <v>0.125</v>
      </c>
      <c r="K103" s="40" t="s">
        <v>108</v>
      </c>
      <c r="L103" s="80"/>
    </row>
    <row r="104" spans="2:12" x14ac:dyDescent="0.25">
      <c r="B104" s="121" t="s">
        <v>231</v>
      </c>
      <c r="C104" s="41" t="s">
        <v>33</v>
      </c>
      <c r="D104" s="42">
        <v>1</v>
      </c>
      <c r="E104" s="43">
        <v>0.4</v>
      </c>
      <c r="F104" s="43">
        <v>0.2</v>
      </c>
      <c r="G104" s="43">
        <f t="shared" si="3"/>
        <v>0.2</v>
      </c>
      <c r="H104" s="43">
        <v>0.4</v>
      </c>
      <c r="I104" s="43">
        <v>0.2</v>
      </c>
      <c r="J104" s="43">
        <f t="shared" si="2"/>
        <v>0.2</v>
      </c>
      <c r="K104" s="43" t="s">
        <v>108</v>
      </c>
      <c r="L104" s="81"/>
    </row>
    <row r="105" spans="2:12" x14ac:dyDescent="0.25">
      <c r="B105" s="121" t="s">
        <v>231</v>
      </c>
      <c r="C105" s="41" t="s">
        <v>141</v>
      </c>
      <c r="D105" s="42">
        <v>1</v>
      </c>
      <c r="E105" s="43">
        <v>0.4</v>
      </c>
      <c r="F105" s="43">
        <v>0.2</v>
      </c>
      <c r="G105" s="43">
        <f t="shared" si="3"/>
        <v>0.2</v>
      </c>
      <c r="H105" s="43">
        <v>0.4</v>
      </c>
      <c r="I105" s="43">
        <v>0.2</v>
      </c>
      <c r="J105" s="43">
        <f t="shared" si="2"/>
        <v>0.2</v>
      </c>
      <c r="K105" s="43" t="s">
        <v>108</v>
      </c>
      <c r="L105" s="81"/>
    </row>
    <row r="106" spans="2:12" x14ac:dyDescent="0.25">
      <c r="B106" s="121" t="s">
        <v>231</v>
      </c>
      <c r="C106" s="41" t="s">
        <v>47</v>
      </c>
      <c r="D106" s="42">
        <v>1</v>
      </c>
      <c r="E106" s="43">
        <v>0.4</v>
      </c>
      <c r="F106" s="43">
        <v>0.2</v>
      </c>
      <c r="G106" s="43">
        <f t="shared" si="3"/>
        <v>0.2</v>
      </c>
      <c r="H106" s="43">
        <v>0.47499999999999998</v>
      </c>
      <c r="I106" s="43">
        <v>0.27500000000000002</v>
      </c>
      <c r="J106" s="43">
        <f t="shared" si="2"/>
        <v>0.19999999999999996</v>
      </c>
      <c r="K106" s="43" t="s">
        <v>108</v>
      </c>
      <c r="L106" s="81"/>
    </row>
    <row r="107" spans="2:12" x14ac:dyDescent="0.25">
      <c r="B107" s="121" t="s">
        <v>231</v>
      </c>
      <c r="C107" s="41" t="s">
        <v>45</v>
      </c>
      <c r="D107" s="42">
        <v>1</v>
      </c>
      <c r="E107" s="43">
        <v>0.4</v>
      </c>
      <c r="F107" s="43">
        <v>0.2</v>
      </c>
      <c r="G107" s="43">
        <f t="shared" si="3"/>
        <v>0.2</v>
      </c>
      <c r="H107" s="43">
        <v>0.56000000000000005</v>
      </c>
      <c r="I107" s="43">
        <v>0.36</v>
      </c>
      <c r="J107" s="43">
        <f t="shared" si="2"/>
        <v>0.20000000000000007</v>
      </c>
      <c r="K107" s="43" t="s">
        <v>108</v>
      </c>
      <c r="L107" s="81"/>
    </row>
    <row r="108" spans="2:12" x14ac:dyDescent="0.25">
      <c r="B108" s="121" t="s">
        <v>231</v>
      </c>
      <c r="C108" s="41" t="s">
        <v>43</v>
      </c>
      <c r="D108" s="42">
        <v>1</v>
      </c>
      <c r="E108" s="43">
        <v>0.4</v>
      </c>
      <c r="F108" s="43">
        <v>0.2</v>
      </c>
      <c r="G108" s="43">
        <f t="shared" si="3"/>
        <v>0.2</v>
      </c>
      <c r="H108" s="43">
        <v>0.4</v>
      </c>
      <c r="I108" s="43">
        <v>0.2</v>
      </c>
      <c r="J108" s="43">
        <f t="shared" si="2"/>
        <v>0.2</v>
      </c>
      <c r="K108" s="43" t="s">
        <v>108</v>
      </c>
      <c r="L108" s="81"/>
    </row>
    <row r="109" spans="2:12" x14ac:dyDescent="0.25">
      <c r="B109" s="121" t="s">
        <v>231</v>
      </c>
      <c r="C109" s="41" t="s">
        <v>142</v>
      </c>
      <c r="D109" s="42">
        <v>1</v>
      </c>
      <c r="E109" s="43">
        <v>0.4</v>
      </c>
      <c r="F109" s="43">
        <v>0.2</v>
      </c>
      <c r="G109" s="43">
        <f t="shared" si="3"/>
        <v>0.2</v>
      </c>
      <c r="H109" s="43">
        <v>0.47499999999999998</v>
      </c>
      <c r="I109" s="43">
        <v>0.27500000000000002</v>
      </c>
      <c r="J109" s="43">
        <f t="shared" si="2"/>
        <v>0.19999999999999996</v>
      </c>
      <c r="K109" s="43" t="s">
        <v>108</v>
      </c>
      <c r="L109" s="81"/>
    </row>
    <row r="110" spans="2:12" x14ac:dyDescent="0.25">
      <c r="B110" s="121" t="s">
        <v>231</v>
      </c>
      <c r="C110" s="41" t="s">
        <v>103</v>
      </c>
      <c r="D110" s="42">
        <v>1</v>
      </c>
      <c r="E110" s="43">
        <v>0.4</v>
      </c>
      <c r="F110" s="43">
        <v>0.2</v>
      </c>
      <c r="G110" s="43">
        <f t="shared" si="3"/>
        <v>0.2</v>
      </c>
      <c r="H110" s="43">
        <v>0.49</v>
      </c>
      <c r="I110" s="43">
        <v>0.28999999999999998</v>
      </c>
      <c r="J110" s="43">
        <f t="shared" si="2"/>
        <v>0.2</v>
      </c>
      <c r="K110" s="43" t="s">
        <v>108</v>
      </c>
      <c r="L110" s="81"/>
    </row>
    <row r="111" spans="2:12" x14ac:dyDescent="0.25">
      <c r="B111" s="122" t="s">
        <v>232</v>
      </c>
      <c r="C111" s="44" t="s">
        <v>60</v>
      </c>
      <c r="D111" s="45">
        <v>1</v>
      </c>
      <c r="E111" s="46">
        <v>0.4</v>
      </c>
      <c r="F111" s="46">
        <v>0.2</v>
      </c>
      <c r="G111" s="46">
        <f t="shared" si="3"/>
        <v>0.2</v>
      </c>
      <c r="H111" s="46">
        <v>0.4</v>
      </c>
      <c r="I111" s="46">
        <v>0.2</v>
      </c>
      <c r="J111" s="46">
        <f t="shared" si="2"/>
        <v>0.2</v>
      </c>
      <c r="K111" s="46" t="s">
        <v>108</v>
      </c>
      <c r="L111" s="82"/>
    </row>
    <row r="112" spans="2:12" x14ac:dyDescent="0.25">
      <c r="B112" s="123" t="s">
        <v>233</v>
      </c>
      <c r="C112" s="47" t="s">
        <v>8</v>
      </c>
      <c r="D112" s="48">
        <v>1.5</v>
      </c>
      <c r="E112" s="49">
        <v>0.75</v>
      </c>
      <c r="F112" s="49">
        <v>0.375</v>
      </c>
      <c r="G112" s="49">
        <f t="shared" si="3"/>
        <v>0.375</v>
      </c>
      <c r="H112" s="49">
        <v>0.75</v>
      </c>
      <c r="I112" s="49">
        <v>0.375</v>
      </c>
      <c r="J112" s="49">
        <f t="shared" si="2"/>
        <v>0.375</v>
      </c>
      <c r="K112" s="49" t="s">
        <v>108</v>
      </c>
      <c r="L112" s="83"/>
    </row>
    <row r="113" spans="1:12" x14ac:dyDescent="0.25">
      <c r="B113" s="123" t="s">
        <v>233</v>
      </c>
      <c r="C113" s="47" t="s">
        <v>49</v>
      </c>
      <c r="D113" s="48">
        <v>1.5</v>
      </c>
      <c r="E113" s="49">
        <v>0.75</v>
      </c>
      <c r="F113" s="49">
        <v>0.375</v>
      </c>
      <c r="G113" s="49">
        <f t="shared" si="3"/>
        <v>0.375</v>
      </c>
      <c r="H113" s="49">
        <v>0.87</v>
      </c>
      <c r="I113" s="49">
        <v>0.495</v>
      </c>
      <c r="J113" s="49">
        <f t="shared" si="2"/>
        <v>0.375</v>
      </c>
      <c r="K113" s="49" t="s">
        <v>108</v>
      </c>
      <c r="L113" s="83"/>
    </row>
    <row r="114" spans="1:12" x14ac:dyDescent="0.25">
      <c r="B114" s="123" t="s">
        <v>233</v>
      </c>
      <c r="C114" s="47" t="s">
        <v>22</v>
      </c>
      <c r="D114" s="48">
        <v>1.5</v>
      </c>
      <c r="E114" s="49">
        <v>0.75</v>
      </c>
      <c r="F114" s="49">
        <v>0.375</v>
      </c>
      <c r="G114" s="49">
        <f t="shared" si="3"/>
        <v>0.375</v>
      </c>
      <c r="H114" s="49">
        <v>1.875</v>
      </c>
      <c r="I114" s="49">
        <v>1.5</v>
      </c>
      <c r="J114" s="49">
        <f t="shared" si="2"/>
        <v>0.375</v>
      </c>
      <c r="K114" s="49">
        <v>0.95</v>
      </c>
      <c r="L114" s="83">
        <v>0.82499999999999996</v>
      </c>
    </row>
    <row r="115" spans="1:12" x14ac:dyDescent="0.25">
      <c r="B115" s="110" t="s">
        <v>234</v>
      </c>
      <c r="C115" s="9" t="s">
        <v>16</v>
      </c>
      <c r="D115" s="10">
        <v>2.5</v>
      </c>
      <c r="E115" s="11">
        <v>0.75</v>
      </c>
      <c r="F115" s="11">
        <v>0.35</v>
      </c>
      <c r="G115" s="11">
        <f t="shared" si="3"/>
        <v>0.4</v>
      </c>
      <c r="H115" s="11">
        <v>0.75</v>
      </c>
      <c r="I115" s="11">
        <v>0.35</v>
      </c>
      <c r="J115" s="11">
        <f t="shared" si="2"/>
        <v>0.4</v>
      </c>
      <c r="K115" s="11" t="s">
        <v>108</v>
      </c>
      <c r="L115" s="69"/>
    </row>
    <row r="116" spans="1:12" x14ac:dyDescent="0.25">
      <c r="B116" s="110" t="s">
        <v>234</v>
      </c>
      <c r="C116" s="9" t="s">
        <v>43</v>
      </c>
      <c r="D116" s="10">
        <v>2.5</v>
      </c>
      <c r="E116" s="11">
        <v>0.75</v>
      </c>
      <c r="F116" s="11">
        <v>0.35</v>
      </c>
      <c r="G116" s="11">
        <f t="shared" si="3"/>
        <v>0.4</v>
      </c>
      <c r="H116" s="11">
        <v>0.75</v>
      </c>
      <c r="I116" s="11">
        <v>0.35</v>
      </c>
      <c r="J116" s="11">
        <f t="shared" si="2"/>
        <v>0.4</v>
      </c>
      <c r="K116" s="11" t="s">
        <v>108</v>
      </c>
      <c r="L116" s="69"/>
    </row>
    <row r="117" spans="1:12" x14ac:dyDescent="0.25">
      <c r="B117" s="124" t="s">
        <v>235</v>
      </c>
      <c r="C117" s="50" t="s">
        <v>10</v>
      </c>
      <c r="D117" s="51">
        <v>2.0699999999999998</v>
      </c>
      <c r="E117" s="52">
        <v>1</v>
      </c>
      <c r="F117" s="52">
        <v>0.5</v>
      </c>
      <c r="G117" s="52">
        <f t="shared" si="3"/>
        <v>0.5</v>
      </c>
      <c r="H117" s="52">
        <v>1.37</v>
      </c>
      <c r="I117" s="52">
        <v>0.87</v>
      </c>
      <c r="J117" s="52">
        <f t="shared" si="2"/>
        <v>0.50000000000000011</v>
      </c>
      <c r="K117" s="52" t="s">
        <v>108</v>
      </c>
      <c r="L117" s="84"/>
    </row>
    <row r="118" spans="1:12" x14ac:dyDescent="0.25">
      <c r="B118" s="125" t="s">
        <v>236</v>
      </c>
      <c r="C118" s="53" t="s">
        <v>22</v>
      </c>
      <c r="D118" s="54">
        <v>2</v>
      </c>
      <c r="E118" s="55">
        <v>0.625</v>
      </c>
      <c r="F118" s="55">
        <v>0.314</v>
      </c>
      <c r="G118" s="55">
        <f t="shared" si="3"/>
        <v>0.311</v>
      </c>
      <c r="H118" s="55">
        <v>1</v>
      </c>
      <c r="I118" s="55">
        <v>0.68899999999999995</v>
      </c>
      <c r="J118" s="55">
        <f t="shared" si="2"/>
        <v>0.31100000000000005</v>
      </c>
      <c r="K118" s="55">
        <v>0.95</v>
      </c>
      <c r="L118" s="85">
        <v>0.82499999999999996</v>
      </c>
    </row>
    <row r="119" spans="1:12" x14ac:dyDescent="0.25">
      <c r="B119" s="126" t="s">
        <v>237</v>
      </c>
      <c r="C119" s="56" t="s">
        <v>8</v>
      </c>
      <c r="D119" s="57">
        <v>2</v>
      </c>
      <c r="E119" s="58">
        <v>0.625</v>
      </c>
      <c r="F119" s="58">
        <v>0.3125</v>
      </c>
      <c r="G119" s="58">
        <f t="shared" si="3"/>
        <v>0.3125</v>
      </c>
      <c r="H119" s="58">
        <v>0.625</v>
      </c>
      <c r="I119" s="58">
        <v>0.3125</v>
      </c>
      <c r="J119" s="58">
        <f t="shared" si="2"/>
        <v>0.3125</v>
      </c>
      <c r="K119" s="58" t="s">
        <v>108</v>
      </c>
      <c r="L119" s="86"/>
    </row>
    <row r="120" spans="1:12" x14ac:dyDescent="0.25">
      <c r="B120" s="127" t="s">
        <v>238</v>
      </c>
      <c r="C120" s="59" t="s">
        <v>8</v>
      </c>
      <c r="D120" s="60">
        <v>1.01</v>
      </c>
      <c r="E120" s="61">
        <v>0.6</v>
      </c>
      <c r="F120" s="61">
        <v>0.25</v>
      </c>
      <c r="G120" s="61">
        <f t="shared" si="3"/>
        <v>0.35</v>
      </c>
      <c r="H120" s="61">
        <v>0.5</v>
      </c>
      <c r="I120" s="61">
        <v>0.25</v>
      </c>
      <c r="J120" s="61">
        <f t="shared" si="2"/>
        <v>0.25</v>
      </c>
      <c r="K120" s="61" t="s">
        <v>108</v>
      </c>
      <c r="L120" s="87"/>
    </row>
    <row r="121" spans="1:12" x14ac:dyDescent="0.25">
      <c r="B121" s="128" t="s">
        <v>239</v>
      </c>
      <c r="C121" s="62" t="s">
        <v>16</v>
      </c>
      <c r="D121" s="63">
        <v>3</v>
      </c>
      <c r="E121" s="64">
        <v>1.4</v>
      </c>
      <c r="F121" s="64">
        <v>0.7</v>
      </c>
      <c r="G121" s="64">
        <f t="shared" si="3"/>
        <v>0.7</v>
      </c>
      <c r="H121" s="64">
        <v>1.4</v>
      </c>
      <c r="I121" s="64">
        <v>0.7</v>
      </c>
      <c r="J121" s="64">
        <f t="shared" si="2"/>
        <v>0.7</v>
      </c>
      <c r="K121" s="64" t="s">
        <v>108</v>
      </c>
      <c r="L121" s="88"/>
    </row>
    <row r="122" spans="1:12" x14ac:dyDescent="0.25">
      <c r="B122" s="128" t="s">
        <v>239</v>
      </c>
      <c r="C122" s="62" t="s">
        <v>127</v>
      </c>
      <c r="D122" s="63">
        <v>3</v>
      </c>
      <c r="E122" s="64">
        <v>1.4</v>
      </c>
      <c r="F122" s="64">
        <v>0.7</v>
      </c>
      <c r="G122" s="64">
        <f t="shared" si="3"/>
        <v>0.7</v>
      </c>
      <c r="H122" s="64">
        <v>1.4</v>
      </c>
      <c r="I122" s="64">
        <v>0.7</v>
      </c>
      <c r="J122" s="64">
        <f>H122-I122</f>
        <v>0.7</v>
      </c>
      <c r="K122" s="64" t="s">
        <v>108</v>
      </c>
      <c r="L122" s="88"/>
    </row>
    <row r="123" spans="1:12" ht="15.75" thickBot="1" x14ac:dyDescent="0.3">
      <c r="B123" s="128" t="s">
        <v>239</v>
      </c>
      <c r="C123" s="89" t="s">
        <v>144</v>
      </c>
      <c r="D123" s="90">
        <v>3</v>
      </c>
      <c r="E123" s="91">
        <v>1.4</v>
      </c>
      <c r="F123" s="91">
        <v>0.7</v>
      </c>
      <c r="G123" s="91">
        <f t="shared" si="3"/>
        <v>0.7</v>
      </c>
      <c r="H123" s="91">
        <v>1.65</v>
      </c>
      <c r="I123" s="91">
        <v>0.95</v>
      </c>
      <c r="J123" s="91">
        <f t="shared" si="2"/>
        <v>0.7</v>
      </c>
      <c r="K123" s="91" t="s">
        <v>108</v>
      </c>
      <c r="L123" s="92"/>
    </row>
    <row r="124" spans="1:12" x14ac:dyDescent="0.25">
      <c r="A124" s="1" t="s">
        <v>146</v>
      </c>
      <c r="B124" s="129" t="s">
        <v>240</v>
      </c>
      <c r="C124" s="99" t="s">
        <v>147</v>
      </c>
      <c r="D124" s="100"/>
      <c r="E124" s="101">
        <v>0.4</v>
      </c>
      <c r="F124" s="101">
        <v>0.2</v>
      </c>
      <c r="G124" s="101">
        <f t="shared" si="3"/>
        <v>0.2</v>
      </c>
      <c r="H124" s="101">
        <v>0.4</v>
      </c>
      <c r="I124" s="101">
        <v>0.2</v>
      </c>
      <c r="J124" s="101">
        <f t="shared" si="2"/>
        <v>0.2</v>
      </c>
      <c r="K124" s="101" t="s">
        <v>108</v>
      </c>
      <c r="L124" s="102"/>
    </row>
    <row r="125" spans="1:12" x14ac:dyDescent="0.25">
      <c r="B125" s="115" t="s">
        <v>241</v>
      </c>
      <c r="C125" s="23" t="s">
        <v>150</v>
      </c>
      <c r="D125" s="24">
        <v>1.5</v>
      </c>
      <c r="E125" s="25">
        <v>0.75</v>
      </c>
      <c r="F125" s="25">
        <v>0.375</v>
      </c>
      <c r="G125" s="25">
        <f t="shared" si="3"/>
        <v>0.375</v>
      </c>
      <c r="H125" s="25">
        <v>0.75</v>
      </c>
      <c r="I125" s="25">
        <v>0.375</v>
      </c>
      <c r="J125" s="25">
        <f t="shared" si="2"/>
        <v>0.375</v>
      </c>
      <c r="K125" s="25" t="s">
        <v>108</v>
      </c>
      <c r="L125" s="75"/>
    </row>
    <row r="126" spans="1:12" x14ac:dyDescent="0.25">
      <c r="B126" s="115" t="s">
        <v>241</v>
      </c>
      <c r="C126" s="23" t="s">
        <v>152</v>
      </c>
      <c r="D126" s="24">
        <v>1.5</v>
      </c>
      <c r="E126" s="25">
        <v>0.75</v>
      </c>
      <c r="F126" s="25">
        <v>0.375</v>
      </c>
      <c r="G126" s="25">
        <f t="shared" si="3"/>
        <v>0.375</v>
      </c>
      <c r="H126" s="25">
        <v>1.25</v>
      </c>
      <c r="I126" s="25">
        <v>0.875</v>
      </c>
      <c r="J126" s="25">
        <f t="shared" si="2"/>
        <v>0.375</v>
      </c>
      <c r="K126" s="25" t="s">
        <v>108</v>
      </c>
      <c r="L126" s="75"/>
    </row>
    <row r="127" spans="1:12" x14ac:dyDescent="0.25">
      <c r="B127" s="115" t="s">
        <v>241</v>
      </c>
      <c r="C127" s="23" t="s">
        <v>154</v>
      </c>
      <c r="D127" s="24">
        <v>1.5</v>
      </c>
      <c r="E127" s="25">
        <v>0.75</v>
      </c>
      <c r="F127" s="25">
        <v>0.375</v>
      </c>
      <c r="G127" s="25">
        <f t="shared" si="3"/>
        <v>0.375</v>
      </c>
      <c r="H127" s="25">
        <v>1</v>
      </c>
      <c r="I127" s="25">
        <v>0.625</v>
      </c>
      <c r="J127" s="25">
        <f t="shared" si="2"/>
        <v>0.375</v>
      </c>
      <c r="K127" s="25" t="s">
        <v>108</v>
      </c>
      <c r="L127" s="75"/>
    </row>
    <row r="128" spans="1:12" x14ac:dyDescent="0.25">
      <c r="B128" s="115" t="s">
        <v>241</v>
      </c>
      <c r="C128" s="23" t="s">
        <v>158</v>
      </c>
      <c r="D128" s="24">
        <v>1.5</v>
      </c>
      <c r="E128" s="25">
        <v>0.75</v>
      </c>
      <c r="F128" s="25">
        <v>0.375</v>
      </c>
      <c r="G128" s="25">
        <f t="shared" si="3"/>
        <v>0.375</v>
      </c>
      <c r="H128" s="25">
        <v>0.75</v>
      </c>
      <c r="I128" s="25">
        <v>0.375</v>
      </c>
      <c r="J128" s="25">
        <f t="shared" si="2"/>
        <v>0.375</v>
      </c>
      <c r="K128" s="25" t="s">
        <v>108</v>
      </c>
      <c r="L128" s="75"/>
    </row>
    <row r="129" spans="2:12" x14ac:dyDescent="0.25">
      <c r="B129" s="115" t="s">
        <v>241</v>
      </c>
      <c r="C129" s="23" t="s">
        <v>160</v>
      </c>
      <c r="D129" s="24">
        <v>1.5</v>
      </c>
      <c r="E129" s="25">
        <v>0.75</v>
      </c>
      <c r="F129" s="25">
        <v>0.375</v>
      </c>
      <c r="G129" s="25">
        <f t="shared" si="3"/>
        <v>0.375</v>
      </c>
      <c r="H129" s="25">
        <v>1.25</v>
      </c>
      <c r="I129" s="25">
        <v>0.875</v>
      </c>
      <c r="J129" s="25">
        <f t="shared" si="2"/>
        <v>0.375</v>
      </c>
      <c r="K129" s="25" t="s">
        <v>108</v>
      </c>
      <c r="L129" s="75"/>
    </row>
    <row r="130" spans="2:12" x14ac:dyDescent="0.25">
      <c r="B130" s="115" t="s">
        <v>241</v>
      </c>
      <c r="C130" s="23" t="s">
        <v>162</v>
      </c>
      <c r="D130" s="24">
        <v>1.5</v>
      </c>
      <c r="E130" s="25">
        <v>0.75</v>
      </c>
      <c r="F130" s="25">
        <v>0.375</v>
      </c>
      <c r="G130" s="25">
        <f t="shared" si="3"/>
        <v>0.375</v>
      </c>
      <c r="H130" s="25">
        <v>0.75</v>
      </c>
      <c r="I130" s="25">
        <v>0.375</v>
      </c>
      <c r="J130" s="25">
        <f t="shared" si="2"/>
        <v>0.375</v>
      </c>
      <c r="K130" s="25">
        <v>0.92500000000000004</v>
      </c>
      <c r="L130" s="75"/>
    </row>
    <row r="131" spans="2:12" x14ac:dyDescent="0.25">
      <c r="B131" s="116" t="s">
        <v>242</v>
      </c>
      <c r="C131" s="26" t="s">
        <v>163</v>
      </c>
      <c r="D131" s="27">
        <v>1</v>
      </c>
      <c r="E131" s="28">
        <v>0.67500000000000004</v>
      </c>
      <c r="F131" s="28">
        <v>0.25</v>
      </c>
      <c r="G131" s="28">
        <f t="shared" si="3"/>
        <v>0.42500000000000004</v>
      </c>
      <c r="H131" s="28">
        <v>0.67500000000000004</v>
      </c>
      <c r="I131" s="28">
        <v>0.25</v>
      </c>
      <c r="J131" s="28">
        <f t="shared" si="2"/>
        <v>0.42500000000000004</v>
      </c>
      <c r="K131" s="28" t="s">
        <v>108</v>
      </c>
      <c r="L131" s="76"/>
    </row>
    <row r="132" spans="2:12" x14ac:dyDescent="0.25">
      <c r="B132" s="116" t="s">
        <v>242</v>
      </c>
      <c r="C132" s="26" t="s">
        <v>165</v>
      </c>
      <c r="D132" s="27">
        <v>1</v>
      </c>
      <c r="E132" s="28">
        <v>0.67500000000000004</v>
      </c>
      <c r="F132" s="28">
        <v>0.25</v>
      </c>
      <c r="G132" s="28">
        <f t="shared" si="3"/>
        <v>0.42500000000000004</v>
      </c>
      <c r="H132" s="28">
        <v>0.67500000000000004</v>
      </c>
      <c r="I132" s="28">
        <v>0.25</v>
      </c>
      <c r="J132" s="28">
        <f t="shared" si="2"/>
        <v>0.42500000000000004</v>
      </c>
      <c r="K132" s="28" t="s">
        <v>108</v>
      </c>
      <c r="L132" s="76"/>
    </row>
    <row r="133" spans="2:12" x14ac:dyDescent="0.25">
      <c r="B133" s="130" t="s">
        <v>243</v>
      </c>
      <c r="C133" s="93" t="s">
        <v>167</v>
      </c>
      <c r="D133" s="94">
        <v>1</v>
      </c>
      <c r="E133" s="95">
        <v>0.5</v>
      </c>
      <c r="F133" s="95">
        <v>0.25</v>
      </c>
      <c r="G133" s="95">
        <f t="shared" si="3"/>
        <v>0.25</v>
      </c>
      <c r="H133" s="95">
        <v>0.5</v>
      </c>
      <c r="I133" s="95">
        <v>0.25</v>
      </c>
      <c r="J133" s="95">
        <f t="shared" si="2"/>
        <v>0.25</v>
      </c>
      <c r="K133" s="95" t="s">
        <v>108</v>
      </c>
      <c r="L133" s="103"/>
    </row>
    <row r="134" spans="2:12" x14ac:dyDescent="0.25">
      <c r="B134" s="130" t="s">
        <v>243</v>
      </c>
      <c r="C134" s="93" t="s">
        <v>168</v>
      </c>
      <c r="D134" s="94">
        <v>1</v>
      </c>
      <c r="E134" s="95">
        <v>0.5</v>
      </c>
      <c r="F134" s="95">
        <v>0.25</v>
      </c>
      <c r="G134" s="95">
        <f t="shared" si="3"/>
        <v>0.25</v>
      </c>
      <c r="H134" s="95">
        <v>0.5</v>
      </c>
      <c r="I134" s="95">
        <v>0.25</v>
      </c>
      <c r="J134" s="95">
        <f t="shared" si="2"/>
        <v>0.25</v>
      </c>
      <c r="K134" s="95" t="s">
        <v>108</v>
      </c>
      <c r="L134" s="103"/>
    </row>
    <row r="135" spans="2:12" x14ac:dyDescent="0.25">
      <c r="B135" s="130" t="s">
        <v>243</v>
      </c>
      <c r="C135" s="93" t="s">
        <v>171</v>
      </c>
      <c r="D135" s="94">
        <v>1</v>
      </c>
      <c r="E135" s="95">
        <v>0.5</v>
      </c>
      <c r="F135" s="95">
        <v>0.25</v>
      </c>
      <c r="G135" s="95">
        <f t="shared" si="3"/>
        <v>0.25</v>
      </c>
      <c r="H135" s="95">
        <v>0.5</v>
      </c>
      <c r="I135" s="95">
        <v>0.25</v>
      </c>
      <c r="J135" s="95">
        <f t="shared" si="2"/>
        <v>0.25</v>
      </c>
      <c r="K135" s="95" t="s">
        <v>108</v>
      </c>
      <c r="L135" s="103"/>
    </row>
    <row r="136" spans="2:12" x14ac:dyDescent="0.25">
      <c r="B136" s="130" t="s">
        <v>243</v>
      </c>
      <c r="C136" s="93" t="s">
        <v>152</v>
      </c>
      <c r="D136" s="94">
        <v>1</v>
      </c>
      <c r="E136" s="95">
        <v>0.5</v>
      </c>
      <c r="F136" s="95">
        <v>0.25</v>
      </c>
      <c r="G136" s="95">
        <f t="shared" si="3"/>
        <v>0.25</v>
      </c>
      <c r="H136" s="95">
        <v>0.9</v>
      </c>
      <c r="I136" s="95">
        <v>0.65</v>
      </c>
      <c r="J136" s="95">
        <f t="shared" si="2"/>
        <v>0.25</v>
      </c>
      <c r="K136" s="95" t="s">
        <v>108</v>
      </c>
      <c r="L136" s="103"/>
    </row>
    <row r="137" spans="2:12" x14ac:dyDescent="0.25">
      <c r="B137" s="130" t="s">
        <v>243</v>
      </c>
      <c r="C137" s="93" t="s">
        <v>172</v>
      </c>
      <c r="D137" s="94">
        <v>1</v>
      </c>
      <c r="E137" s="95">
        <v>0.5</v>
      </c>
      <c r="F137" s="95">
        <v>0.25</v>
      </c>
      <c r="G137" s="95">
        <f t="shared" si="3"/>
        <v>0.25</v>
      </c>
      <c r="H137" s="95">
        <v>0.7</v>
      </c>
      <c r="I137" s="95">
        <v>0.45</v>
      </c>
      <c r="J137" s="95">
        <f t="shared" si="2"/>
        <v>0.24999999999999994</v>
      </c>
      <c r="K137" s="95" t="s">
        <v>108</v>
      </c>
      <c r="L137" s="103"/>
    </row>
    <row r="138" spans="2:12" x14ac:dyDescent="0.25">
      <c r="B138" s="130" t="s">
        <v>243</v>
      </c>
      <c r="C138" s="93" t="s">
        <v>173</v>
      </c>
      <c r="D138" s="94">
        <v>1</v>
      </c>
      <c r="E138" s="95">
        <v>0.5</v>
      </c>
      <c r="F138" s="95">
        <v>0.25</v>
      </c>
      <c r="G138" s="95">
        <f t="shared" si="3"/>
        <v>0.25</v>
      </c>
      <c r="H138" s="95">
        <v>0.5</v>
      </c>
      <c r="I138" s="95">
        <v>0.25</v>
      </c>
      <c r="J138" s="95">
        <f t="shared" si="2"/>
        <v>0.25</v>
      </c>
      <c r="K138" s="95">
        <v>0.67500000000000004</v>
      </c>
      <c r="L138" s="103"/>
    </row>
    <row r="139" spans="2:12" x14ac:dyDescent="0.25">
      <c r="B139" s="130" t="s">
        <v>243</v>
      </c>
      <c r="C139" s="93" t="s">
        <v>175</v>
      </c>
      <c r="D139" s="94">
        <v>1</v>
      </c>
      <c r="E139" s="95">
        <v>0.5</v>
      </c>
      <c r="F139" s="95">
        <v>0.25</v>
      </c>
      <c r="G139" s="95">
        <f t="shared" si="3"/>
        <v>0.25</v>
      </c>
      <c r="H139" s="95">
        <v>0.5</v>
      </c>
      <c r="I139" s="95">
        <v>0.25</v>
      </c>
      <c r="J139" s="95">
        <f t="shared" si="2"/>
        <v>0.25</v>
      </c>
      <c r="K139" s="95">
        <v>0.67500000000000004</v>
      </c>
      <c r="L139" s="103"/>
    </row>
    <row r="140" spans="2:12" x14ac:dyDescent="0.25">
      <c r="B140" s="130" t="s">
        <v>243</v>
      </c>
      <c r="C140" s="93" t="s">
        <v>176</v>
      </c>
      <c r="D140" s="94">
        <v>1</v>
      </c>
      <c r="E140" s="95">
        <v>0.5</v>
      </c>
      <c r="F140" s="95">
        <v>0.25</v>
      </c>
      <c r="G140" s="95">
        <f t="shared" si="3"/>
        <v>0.25</v>
      </c>
      <c r="H140" s="95">
        <v>1</v>
      </c>
      <c r="I140" s="95">
        <v>0.75</v>
      </c>
      <c r="J140" s="95">
        <f t="shared" si="2"/>
        <v>0.25</v>
      </c>
      <c r="K140" s="95" t="s">
        <v>108</v>
      </c>
      <c r="L140" s="103"/>
    </row>
    <row r="141" spans="2:12" x14ac:dyDescent="0.25">
      <c r="B141" s="130" t="s">
        <v>243</v>
      </c>
      <c r="C141" s="93" t="s">
        <v>177</v>
      </c>
      <c r="D141" s="94">
        <v>1</v>
      </c>
      <c r="E141" s="95">
        <v>0.5</v>
      </c>
      <c r="F141" s="95">
        <v>0.25</v>
      </c>
      <c r="G141" s="95">
        <f t="shared" si="3"/>
        <v>0.25</v>
      </c>
      <c r="H141" s="95">
        <v>0.65</v>
      </c>
      <c r="I141" s="95">
        <v>0.4</v>
      </c>
      <c r="J141" s="95">
        <f t="shared" si="2"/>
        <v>0.25</v>
      </c>
      <c r="K141" s="95" t="s">
        <v>108</v>
      </c>
      <c r="L141" s="103"/>
    </row>
    <row r="142" spans="2:12" x14ac:dyDescent="0.25">
      <c r="B142" s="130" t="s">
        <v>243</v>
      </c>
      <c r="C142" s="93" t="s">
        <v>181</v>
      </c>
      <c r="D142" s="94">
        <v>1</v>
      </c>
      <c r="E142" s="95">
        <v>0.5</v>
      </c>
      <c r="F142" s="95">
        <v>0.25</v>
      </c>
      <c r="G142" s="95">
        <f t="shared" si="3"/>
        <v>0.25</v>
      </c>
      <c r="H142" s="95">
        <v>0.9</v>
      </c>
      <c r="I142" s="95">
        <v>0.65</v>
      </c>
      <c r="J142" s="95">
        <f t="shared" si="2"/>
        <v>0.25</v>
      </c>
      <c r="K142" s="95" t="s">
        <v>108</v>
      </c>
      <c r="L142" s="103"/>
    </row>
    <row r="143" spans="2:12" x14ac:dyDescent="0.25">
      <c r="B143" s="130" t="s">
        <v>243</v>
      </c>
      <c r="C143" s="93" t="s">
        <v>158</v>
      </c>
      <c r="D143" s="94">
        <v>1</v>
      </c>
      <c r="E143" s="95">
        <v>0.5</v>
      </c>
      <c r="F143" s="95">
        <v>0.25</v>
      </c>
      <c r="G143" s="95">
        <f t="shared" si="3"/>
        <v>0.25</v>
      </c>
      <c r="H143" s="95">
        <v>0.5</v>
      </c>
      <c r="I143" s="95">
        <v>0.25</v>
      </c>
      <c r="J143" s="95">
        <f t="shared" si="2"/>
        <v>0.25</v>
      </c>
      <c r="K143" s="95" t="s">
        <v>108</v>
      </c>
      <c r="L143" s="103"/>
    </row>
    <row r="144" spans="2:12" x14ac:dyDescent="0.25">
      <c r="B144" s="130" t="s">
        <v>243</v>
      </c>
      <c r="C144" s="93" t="s">
        <v>183</v>
      </c>
      <c r="D144" s="94">
        <v>1</v>
      </c>
      <c r="E144" s="95">
        <v>0.5</v>
      </c>
      <c r="F144" s="95">
        <v>0.25</v>
      </c>
      <c r="G144" s="95">
        <f t="shared" si="3"/>
        <v>0.25</v>
      </c>
      <c r="H144" s="95">
        <v>0.9</v>
      </c>
      <c r="I144" s="95">
        <v>0.65</v>
      </c>
      <c r="J144" s="95">
        <f t="shared" si="2"/>
        <v>0.25</v>
      </c>
      <c r="K144" s="95" t="s">
        <v>108</v>
      </c>
      <c r="L144" s="103"/>
    </row>
    <row r="145" spans="2:12" x14ac:dyDescent="0.25">
      <c r="B145" s="131" t="s">
        <v>244</v>
      </c>
      <c r="C145" s="96" t="s">
        <v>187</v>
      </c>
      <c r="D145" s="97">
        <v>2</v>
      </c>
      <c r="E145" s="98">
        <v>0.8</v>
      </c>
      <c r="F145" s="98">
        <v>0.4</v>
      </c>
      <c r="G145" s="98">
        <f t="shared" si="3"/>
        <v>0.4</v>
      </c>
      <c r="H145" s="98">
        <v>0.8</v>
      </c>
      <c r="I145" s="98">
        <v>0.4</v>
      </c>
      <c r="J145" s="98">
        <f t="shared" si="2"/>
        <v>0.4</v>
      </c>
      <c r="K145" s="98" t="s">
        <v>108</v>
      </c>
      <c r="L145" s="104"/>
    </row>
    <row r="146" spans="2:12" ht="15.75" thickBot="1" x14ac:dyDescent="0.3">
      <c r="B146" s="131" t="s">
        <v>244</v>
      </c>
      <c r="C146" s="105" t="s">
        <v>185</v>
      </c>
      <c r="D146" s="106">
        <v>2</v>
      </c>
      <c r="E146" s="107">
        <v>0.8</v>
      </c>
      <c r="F146" s="107">
        <v>0.4</v>
      </c>
      <c r="G146" s="107">
        <f t="shared" si="3"/>
        <v>0.4</v>
      </c>
      <c r="H146" s="107">
        <v>0.8</v>
      </c>
      <c r="I146" s="107">
        <v>0.4</v>
      </c>
      <c r="J146" s="107">
        <f t="shared" si="2"/>
        <v>0.4</v>
      </c>
      <c r="K146" s="107" t="s">
        <v>108</v>
      </c>
      <c r="L146" s="108"/>
    </row>
    <row r="147" spans="2:12" x14ac:dyDescent="0.25">
      <c r="C147" s="4"/>
      <c r="D147" s="7"/>
      <c r="E147" s="6"/>
      <c r="F147" s="6"/>
      <c r="G147" s="6"/>
      <c r="H147" s="6"/>
      <c r="I147" s="6"/>
      <c r="J147" s="6"/>
      <c r="K147" s="6"/>
      <c r="L147" s="4"/>
    </row>
    <row r="148" spans="2:12" x14ac:dyDescent="0.25">
      <c r="C148" s="4"/>
      <c r="D148" s="7"/>
      <c r="E148" s="6"/>
      <c r="F148" s="6"/>
      <c r="G148" s="6"/>
      <c r="H148" s="6"/>
      <c r="I148" s="6"/>
      <c r="J148" s="6"/>
      <c r="K148" s="6"/>
      <c r="L148" s="4"/>
    </row>
    <row r="149" spans="2:12" x14ac:dyDescent="0.25">
      <c r="C149" s="4"/>
      <c r="D149" s="7"/>
      <c r="E149" s="6"/>
      <c r="F149" s="6"/>
      <c r="G149" s="6"/>
      <c r="H149" s="6"/>
      <c r="I149" s="6"/>
      <c r="J149" s="6"/>
      <c r="K149" s="6"/>
      <c r="L149" s="4"/>
    </row>
    <row r="150" spans="2:12" x14ac:dyDescent="0.25">
      <c r="C150" s="4"/>
      <c r="D150" s="7"/>
      <c r="E150" s="6"/>
      <c r="F150" s="6"/>
      <c r="G150" s="6"/>
      <c r="H150" s="6"/>
      <c r="I150" s="6"/>
      <c r="J150" s="6"/>
      <c r="K150" s="6"/>
      <c r="L150" s="4"/>
    </row>
    <row r="151" spans="2:12" x14ac:dyDescent="0.25">
      <c r="C151" s="4"/>
      <c r="D151" s="7"/>
      <c r="E151" s="6"/>
      <c r="F151" s="6"/>
      <c r="G151" s="6"/>
      <c r="H151" s="6"/>
      <c r="I151" s="6"/>
      <c r="J151" s="6"/>
      <c r="K151" s="6"/>
      <c r="L151" s="4"/>
    </row>
    <row r="152" spans="2:12" x14ac:dyDescent="0.25">
      <c r="C152" s="4"/>
      <c r="D152" s="7"/>
      <c r="E152" s="6"/>
      <c r="F152" s="6"/>
      <c r="G152" s="6"/>
      <c r="H152" s="6"/>
      <c r="I152" s="6"/>
      <c r="J152" s="6"/>
      <c r="K152" s="6"/>
      <c r="L152" s="4"/>
    </row>
    <row r="153" spans="2:12" x14ac:dyDescent="0.25">
      <c r="C153" s="4"/>
      <c r="D153" s="7"/>
      <c r="E153" s="6"/>
      <c r="F153" s="6"/>
      <c r="G153" s="6"/>
      <c r="H153" s="6"/>
      <c r="I153" s="6"/>
      <c r="J153" s="6"/>
      <c r="K153" s="6"/>
      <c r="L153" s="4"/>
    </row>
    <row r="154" spans="2:12" x14ac:dyDescent="0.25">
      <c r="C154" s="4"/>
      <c r="D154" s="7"/>
      <c r="E154" s="6"/>
      <c r="F154" s="6"/>
      <c r="G154" s="6"/>
      <c r="H154" s="6"/>
      <c r="I154" s="6"/>
      <c r="J154" s="6"/>
      <c r="K154" s="6"/>
      <c r="L154" s="4"/>
    </row>
    <row r="155" spans="2:12" x14ac:dyDescent="0.25">
      <c r="C155" s="4"/>
      <c r="D155" s="7"/>
      <c r="E155" s="6"/>
      <c r="F155" s="6"/>
      <c r="G155" s="6"/>
      <c r="H155" s="6"/>
      <c r="I155" s="6"/>
      <c r="J155" s="6"/>
      <c r="K155" s="6"/>
      <c r="L155" s="4"/>
    </row>
    <row r="156" spans="2:12" x14ac:dyDescent="0.25">
      <c r="C156" s="4"/>
      <c r="D156" s="7"/>
      <c r="E156" s="6"/>
      <c r="F156" s="6"/>
      <c r="G156" s="6"/>
      <c r="H156" s="6"/>
      <c r="I156" s="6"/>
      <c r="J156" s="6"/>
      <c r="K156" s="6"/>
      <c r="L156" s="4"/>
    </row>
    <row r="157" spans="2:12" x14ac:dyDescent="0.25">
      <c r="C157" s="4"/>
      <c r="D157" s="7"/>
      <c r="E157" s="6"/>
      <c r="F157" s="6"/>
      <c r="G157" s="6"/>
      <c r="H157" s="6"/>
      <c r="I157" s="6"/>
      <c r="J157" s="6"/>
      <c r="K157" s="6"/>
      <c r="L157" s="4"/>
    </row>
    <row r="158" spans="2:12" x14ac:dyDescent="0.25">
      <c r="C158" s="4"/>
      <c r="D158" s="7"/>
      <c r="E158" s="6"/>
      <c r="F158" s="6"/>
      <c r="G158" s="6"/>
      <c r="H158" s="6"/>
      <c r="I158" s="6"/>
      <c r="J158" s="6"/>
      <c r="K158" s="6"/>
      <c r="L158" s="4"/>
    </row>
    <row r="159" spans="2:12" x14ac:dyDescent="0.25">
      <c r="C159" s="4"/>
      <c r="D159" s="7"/>
      <c r="E159" s="6"/>
      <c r="F159" s="6"/>
      <c r="G159" s="6"/>
      <c r="H159" s="6"/>
      <c r="I159" s="6"/>
      <c r="J159" s="6"/>
      <c r="K159" s="6"/>
      <c r="L159" s="4"/>
    </row>
    <row r="160" spans="2:12" x14ac:dyDescent="0.25">
      <c r="C160" s="4"/>
      <c r="D160" s="7"/>
      <c r="E160" s="6"/>
      <c r="F160" s="6"/>
      <c r="G160" s="6"/>
      <c r="H160" s="6"/>
      <c r="I160" s="6"/>
      <c r="J160" s="6"/>
      <c r="K160" s="6"/>
      <c r="L160" s="4"/>
    </row>
    <row r="161" spans="3:12" x14ac:dyDescent="0.25">
      <c r="C161" s="4"/>
      <c r="D161" s="7"/>
      <c r="E161" s="6"/>
      <c r="F161" s="6"/>
      <c r="G161" s="6"/>
      <c r="H161" s="6"/>
      <c r="I161" s="6"/>
      <c r="J161" s="6"/>
      <c r="K161" s="6"/>
      <c r="L161" s="4"/>
    </row>
    <row r="162" spans="3:12" x14ac:dyDescent="0.25">
      <c r="C162" s="4"/>
      <c r="D162" s="7"/>
      <c r="E162" s="6"/>
      <c r="F162" s="6"/>
      <c r="G162" s="6"/>
      <c r="H162" s="6"/>
      <c r="I162" s="6"/>
      <c r="J162" s="6"/>
      <c r="K162" s="6"/>
      <c r="L162" s="4"/>
    </row>
    <row r="163" spans="3:12" x14ac:dyDescent="0.25">
      <c r="C163" s="4"/>
      <c r="D163" s="7"/>
      <c r="E163" s="6"/>
      <c r="F163" s="6"/>
      <c r="G163" s="6"/>
      <c r="H163" s="6"/>
      <c r="I163" s="6"/>
      <c r="J163" s="6"/>
      <c r="K163" s="6"/>
      <c r="L163" s="4"/>
    </row>
    <row r="164" spans="3:12" x14ac:dyDescent="0.25">
      <c r="C164" s="4"/>
      <c r="D164" s="7"/>
      <c r="E164" s="6"/>
      <c r="F164" s="6"/>
      <c r="G164" s="6"/>
      <c r="H164" s="6"/>
      <c r="I164" s="6"/>
      <c r="J164" s="6"/>
      <c r="K164" s="6"/>
      <c r="L164" s="4"/>
    </row>
    <row r="165" spans="3:12" x14ac:dyDescent="0.25">
      <c r="C165" s="4"/>
      <c r="D165" s="7"/>
      <c r="E165" s="6"/>
      <c r="F165" s="6"/>
      <c r="G165" s="6"/>
      <c r="H165" s="6"/>
      <c r="I165" s="6"/>
      <c r="J165" s="6"/>
      <c r="K165" s="6"/>
      <c r="L165" s="4"/>
    </row>
    <row r="166" spans="3:12" x14ac:dyDescent="0.25">
      <c r="C166" s="4"/>
      <c r="D166" s="7"/>
      <c r="E166" s="6"/>
      <c r="F166" s="6"/>
      <c r="G166" s="6"/>
      <c r="H166" s="6"/>
      <c r="I166" s="6"/>
      <c r="J166" s="6"/>
      <c r="K166" s="6"/>
      <c r="L166" s="4"/>
    </row>
    <row r="167" spans="3:12" x14ac:dyDescent="0.25">
      <c r="C167" s="4"/>
      <c r="D167" s="7"/>
      <c r="E167" s="6"/>
      <c r="F167" s="6"/>
      <c r="G167" s="6"/>
      <c r="H167" s="6"/>
      <c r="I167" s="6"/>
      <c r="J167" s="6"/>
      <c r="K167" s="6"/>
      <c r="L167" s="4"/>
    </row>
    <row r="168" spans="3:12" x14ac:dyDescent="0.25">
      <c r="C168" s="4"/>
      <c r="D168" s="7"/>
      <c r="E168" s="6"/>
      <c r="F168" s="6"/>
      <c r="G168" s="6"/>
      <c r="H168" s="6"/>
      <c r="I168" s="6"/>
      <c r="J168" s="6"/>
      <c r="K168" s="6"/>
      <c r="L168" s="4"/>
    </row>
    <row r="169" spans="3:12" x14ac:dyDescent="0.25">
      <c r="C169" s="4"/>
      <c r="D169" s="7"/>
      <c r="E169" s="6"/>
      <c r="F169" s="6"/>
      <c r="G169" s="6"/>
      <c r="H169" s="6"/>
      <c r="I169" s="6"/>
      <c r="J169" s="6"/>
      <c r="K169" s="6"/>
      <c r="L169" s="4"/>
    </row>
    <row r="170" spans="3:12" x14ac:dyDescent="0.25">
      <c r="C170" s="4"/>
      <c r="D170" s="7"/>
      <c r="E170" s="6"/>
      <c r="F170" s="6"/>
      <c r="G170" s="6"/>
      <c r="H170" s="6"/>
      <c r="I170" s="6"/>
      <c r="J170" s="6"/>
      <c r="K170" s="6"/>
      <c r="L170" s="4"/>
    </row>
    <row r="171" spans="3:12" x14ac:dyDescent="0.25">
      <c r="C171" s="4"/>
      <c r="D171" s="7"/>
      <c r="E171" s="6"/>
      <c r="F171" s="6"/>
      <c r="G171" s="6"/>
      <c r="H171" s="6"/>
      <c r="I171" s="6"/>
      <c r="J171" s="6"/>
      <c r="K171" s="6"/>
      <c r="L171" s="4"/>
    </row>
    <row r="172" spans="3:12" x14ac:dyDescent="0.25">
      <c r="C172" s="4"/>
      <c r="D172" s="7"/>
      <c r="E172" s="6"/>
      <c r="F172" s="6"/>
      <c r="G172" s="6"/>
      <c r="H172" s="6"/>
      <c r="I172" s="6"/>
      <c r="J172" s="6"/>
      <c r="K172" s="6"/>
      <c r="L172" s="4"/>
    </row>
    <row r="173" spans="3:12" x14ac:dyDescent="0.25">
      <c r="C173" s="4"/>
      <c r="D173" s="7"/>
      <c r="E173" s="6"/>
      <c r="F173" s="6"/>
      <c r="G173" s="6"/>
      <c r="H173" s="6"/>
      <c r="I173" s="6"/>
      <c r="J173" s="6"/>
      <c r="K173" s="6"/>
      <c r="L173" s="4"/>
    </row>
    <row r="174" spans="3:12" x14ac:dyDescent="0.25">
      <c r="C174" s="4"/>
      <c r="D174" s="7"/>
      <c r="E174" s="6"/>
      <c r="F174" s="6"/>
      <c r="G174" s="6"/>
      <c r="H174" s="6"/>
      <c r="I174" s="6"/>
      <c r="J174" s="6"/>
      <c r="K174" s="6"/>
      <c r="L174" s="4"/>
    </row>
    <row r="175" spans="3:12" x14ac:dyDescent="0.25">
      <c r="C175" s="4"/>
      <c r="D175" s="7"/>
      <c r="E175" s="6"/>
      <c r="F175" s="6"/>
      <c r="G175" s="6"/>
      <c r="H175" s="6"/>
      <c r="I175" s="6"/>
      <c r="J175" s="6"/>
      <c r="K175" s="6"/>
      <c r="L175" s="4"/>
    </row>
    <row r="176" spans="3:12" x14ac:dyDescent="0.25">
      <c r="C176" s="4"/>
      <c r="D176" s="7"/>
      <c r="E176" s="6"/>
      <c r="F176" s="6"/>
      <c r="G176" s="6"/>
      <c r="H176" s="6"/>
      <c r="I176" s="6"/>
      <c r="J176" s="6"/>
      <c r="K176" s="6"/>
      <c r="L176" s="4"/>
    </row>
    <row r="177" spans="3:12" x14ac:dyDescent="0.25">
      <c r="C177" s="4"/>
      <c r="D177" s="7"/>
      <c r="E177" s="6"/>
      <c r="F177" s="6"/>
      <c r="G177" s="6"/>
      <c r="H177" s="6"/>
      <c r="I177" s="6"/>
      <c r="J177" s="6"/>
      <c r="K177" s="6"/>
      <c r="L177" s="4"/>
    </row>
    <row r="178" spans="3:12" x14ac:dyDescent="0.25">
      <c r="C178" s="4"/>
      <c r="D178" s="7"/>
      <c r="E178" s="6"/>
      <c r="F178" s="6"/>
      <c r="G178" s="6"/>
      <c r="H178" s="6"/>
      <c r="I178" s="6"/>
      <c r="J178" s="6"/>
      <c r="K178" s="6"/>
      <c r="L178" s="4"/>
    </row>
    <row r="179" spans="3:12" x14ac:dyDescent="0.25">
      <c r="C179" s="4"/>
      <c r="D179" s="7"/>
      <c r="E179" s="6"/>
      <c r="F179" s="6"/>
      <c r="G179" s="6"/>
      <c r="H179" s="6"/>
      <c r="I179" s="6"/>
      <c r="J179" s="6"/>
      <c r="K179" s="6"/>
      <c r="L179" s="4"/>
    </row>
    <row r="180" spans="3:12" x14ac:dyDescent="0.25">
      <c r="C180" s="4"/>
      <c r="D180" s="7"/>
      <c r="E180" s="6"/>
      <c r="F180" s="6"/>
      <c r="G180" s="6"/>
      <c r="H180" s="6"/>
      <c r="I180" s="6"/>
      <c r="J180" s="6"/>
      <c r="K180" s="6"/>
      <c r="L180" s="4"/>
    </row>
    <row r="181" spans="3:12" x14ac:dyDescent="0.25">
      <c r="C181" s="4"/>
      <c r="D181" s="7"/>
      <c r="E181" s="6"/>
      <c r="F181" s="6"/>
      <c r="G181" s="6"/>
      <c r="H181" s="6"/>
      <c r="I181" s="6"/>
      <c r="J181" s="6"/>
      <c r="K181" s="6"/>
      <c r="L181" s="4"/>
    </row>
    <row r="182" spans="3:12" x14ac:dyDescent="0.25">
      <c r="E182" s="6"/>
      <c r="F182" s="6"/>
      <c r="G182" s="6"/>
      <c r="H182" s="6"/>
      <c r="I182" s="6"/>
      <c r="J182" s="6"/>
      <c r="K182" s="6"/>
    </row>
    <row r="183" spans="3:12" x14ac:dyDescent="0.25">
      <c r="E183" s="6"/>
      <c r="F183" s="6"/>
      <c r="G183" s="6"/>
      <c r="H183" s="6"/>
      <c r="I183" s="6"/>
      <c r="J183" s="6"/>
      <c r="K183" s="6"/>
    </row>
    <row r="184" spans="3:12" x14ac:dyDescent="0.25">
      <c r="E184" s="6"/>
      <c r="F184" s="6"/>
      <c r="G184" s="6"/>
      <c r="H184" s="6"/>
      <c r="I184" s="6"/>
      <c r="J184" s="6"/>
      <c r="K184" s="6"/>
    </row>
    <row r="185" spans="3:12" x14ac:dyDescent="0.25">
      <c r="E185" s="6"/>
      <c r="F185" s="6"/>
      <c r="G185" s="6"/>
      <c r="H185" s="6"/>
      <c r="I185" s="6"/>
      <c r="J185" s="6"/>
      <c r="K185" s="6"/>
    </row>
    <row r="186" spans="3:12" x14ac:dyDescent="0.25">
      <c r="E186" s="6"/>
      <c r="F186" s="6"/>
      <c r="G186" s="6"/>
      <c r="H186" s="6"/>
      <c r="I186" s="6"/>
      <c r="J186" s="6"/>
      <c r="K186" s="6"/>
    </row>
    <row r="187" spans="3:12" x14ac:dyDescent="0.25">
      <c r="E187" s="6"/>
      <c r="F187" s="6"/>
      <c r="G187" s="6"/>
      <c r="H187" s="6"/>
      <c r="I187" s="6"/>
      <c r="J187" s="6"/>
      <c r="K187" s="6"/>
    </row>
    <row r="188" spans="3:12" x14ac:dyDescent="0.25">
      <c r="E188" s="6"/>
      <c r="F188" s="6"/>
      <c r="G188" s="6"/>
      <c r="H188" s="6"/>
      <c r="I188" s="6"/>
      <c r="J188" s="6"/>
      <c r="K188" s="6"/>
    </row>
    <row r="189" spans="3:12" x14ac:dyDescent="0.25">
      <c r="E189" s="6"/>
      <c r="F189" s="6"/>
      <c r="G189" s="6"/>
      <c r="H189" s="6"/>
      <c r="I189" s="6"/>
      <c r="J189" s="6"/>
      <c r="K189" s="6"/>
    </row>
    <row r="190" spans="3:12" x14ac:dyDescent="0.25">
      <c r="E190" s="6"/>
      <c r="F190" s="6"/>
      <c r="G190" s="6"/>
      <c r="H190" s="6"/>
      <c r="I190" s="6"/>
      <c r="J190" s="6"/>
      <c r="K190" s="6"/>
    </row>
    <row r="191" spans="3:12" x14ac:dyDescent="0.25">
      <c r="E191" s="6"/>
      <c r="F191" s="6"/>
      <c r="G191" s="6"/>
      <c r="H191" s="6"/>
      <c r="I191" s="6"/>
      <c r="J191" s="6"/>
      <c r="K191" s="6"/>
    </row>
    <row r="192" spans="3:12" x14ac:dyDescent="0.25">
      <c r="E192" s="6"/>
      <c r="F192" s="6"/>
      <c r="G192" s="6"/>
      <c r="H192" s="6"/>
      <c r="I192" s="6"/>
      <c r="J192" s="6"/>
      <c r="K192" s="6"/>
    </row>
    <row r="193" spans="5:11" x14ac:dyDescent="0.25">
      <c r="E193" s="6"/>
      <c r="F193" s="6"/>
      <c r="G193" s="6"/>
      <c r="H193" s="6"/>
      <c r="I193" s="6"/>
      <c r="J193" s="6"/>
      <c r="K193" s="6"/>
    </row>
    <row r="194" spans="5:11" x14ac:dyDescent="0.25">
      <c r="E194" s="6"/>
      <c r="F194" s="6"/>
      <c r="G194" s="6"/>
      <c r="H194" s="6"/>
      <c r="I194" s="6"/>
      <c r="J194" s="6"/>
      <c r="K194" s="6"/>
    </row>
    <row r="195" spans="5:11" x14ac:dyDescent="0.25">
      <c r="E195" s="6"/>
      <c r="F195" s="6"/>
      <c r="G195" s="6"/>
      <c r="H195" s="6"/>
      <c r="I195" s="6"/>
      <c r="J195" s="6"/>
      <c r="K195" s="6"/>
    </row>
    <row r="196" spans="5:11" x14ac:dyDescent="0.25">
      <c r="E196" s="6"/>
      <c r="F196" s="6"/>
      <c r="G196" s="6"/>
      <c r="H196" s="6"/>
      <c r="I196" s="6"/>
      <c r="J196" s="6"/>
      <c r="K196" s="6"/>
    </row>
    <row r="197" spans="5:11" x14ac:dyDescent="0.25">
      <c r="E197" s="6"/>
      <c r="F197" s="6"/>
      <c r="G197" s="6"/>
      <c r="H197" s="6"/>
      <c r="I197" s="6"/>
      <c r="J197" s="6"/>
      <c r="K197" s="6"/>
    </row>
    <row r="198" spans="5:11" x14ac:dyDescent="0.25">
      <c r="E198" s="6"/>
      <c r="F198" s="6"/>
      <c r="G198" s="6"/>
      <c r="H198" s="6"/>
      <c r="I198" s="6"/>
      <c r="J198" s="6"/>
      <c r="K198" s="6"/>
    </row>
    <row r="199" spans="5:11" x14ac:dyDescent="0.25">
      <c r="E199" s="6"/>
      <c r="F199" s="6"/>
      <c r="G199" s="6"/>
      <c r="H199" s="6"/>
      <c r="I199" s="6"/>
      <c r="J199" s="6"/>
      <c r="K199" s="6"/>
    </row>
    <row r="200" spans="5:11" x14ac:dyDescent="0.25">
      <c r="E200" s="6"/>
      <c r="F200" s="6"/>
      <c r="G200" s="6"/>
      <c r="H200" s="6"/>
      <c r="I200" s="6"/>
      <c r="J200" s="6"/>
      <c r="K200" s="6"/>
    </row>
    <row r="201" spans="5:11" x14ac:dyDescent="0.25">
      <c r="E201" s="6"/>
      <c r="F201" s="6"/>
      <c r="G201" s="6"/>
      <c r="H201" s="6"/>
      <c r="I201" s="6"/>
      <c r="J201" s="6"/>
      <c r="K201" s="6"/>
    </row>
    <row r="202" spans="5:11" x14ac:dyDescent="0.25">
      <c r="E202" s="6"/>
      <c r="F202" s="6"/>
      <c r="G202" s="6"/>
      <c r="H202" s="6"/>
      <c r="I202" s="6"/>
      <c r="J202" s="6"/>
      <c r="K202" s="6"/>
    </row>
    <row r="203" spans="5:11" x14ac:dyDescent="0.25">
      <c r="E203" s="6"/>
      <c r="F203" s="6"/>
      <c r="G203" s="6"/>
      <c r="H203" s="6"/>
      <c r="I203" s="6"/>
      <c r="J203" s="6"/>
      <c r="K203" s="6"/>
    </row>
    <row r="204" spans="5:11" x14ac:dyDescent="0.25">
      <c r="E204" s="6"/>
      <c r="F204" s="6"/>
      <c r="G204" s="6"/>
      <c r="H204" s="6"/>
      <c r="I204" s="6"/>
      <c r="J204" s="6"/>
      <c r="K204" s="6"/>
    </row>
    <row r="205" spans="5:11" x14ac:dyDescent="0.25">
      <c r="E205" s="6"/>
      <c r="F205" s="6"/>
      <c r="G205" s="6"/>
      <c r="H205" s="6"/>
      <c r="I205" s="6"/>
      <c r="J205" s="6"/>
      <c r="K205" s="6"/>
    </row>
    <row r="206" spans="5:11" x14ac:dyDescent="0.25">
      <c r="E206" s="6"/>
      <c r="F206" s="6"/>
      <c r="G206" s="6"/>
      <c r="H206" s="6"/>
      <c r="I206" s="6"/>
      <c r="J206" s="6"/>
      <c r="K206" s="6"/>
    </row>
    <row r="207" spans="5:11" x14ac:dyDescent="0.25">
      <c r="E207" s="6"/>
      <c r="F207" s="6"/>
      <c r="G207" s="6"/>
      <c r="H207" s="6"/>
      <c r="I207" s="6"/>
      <c r="J207" s="6"/>
      <c r="K207" s="6"/>
    </row>
    <row r="208" spans="5:11" x14ac:dyDescent="0.25">
      <c r="E208" s="6"/>
      <c r="F208" s="6"/>
      <c r="G208" s="6"/>
      <c r="H208" s="6"/>
      <c r="I208" s="6"/>
      <c r="J208" s="6"/>
      <c r="K208" s="6"/>
    </row>
    <row r="209" spans="5:11" x14ac:dyDescent="0.25">
      <c r="E209" s="6"/>
      <c r="F209" s="6"/>
      <c r="G209" s="6"/>
      <c r="H209" s="6"/>
      <c r="I209" s="6"/>
      <c r="J209" s="6"/>
      <c r="K209" s="6"/>
    </row>
    <row r="210" spans="5:11" x14ac:dyDescent="0.25">
      <c r="E210" s="6"/>
      <c r="F210" s="6"/>
      <c r="G210" s="6"/>
      <c r="H210" s="6"/>
      <c r="I210" s="6"/>
      <c r="J210" s="6"/>
      <c r="K210" s="6"/>
    </row>
    <row r="211" spans="5:11" x14ac:dyDescent="0.25">
      <c r="E211" s="6"/>
      <c r="F211" s="6"/>
      <c r="G211" s="6"/>
      <c r="H211" s="6"/>
      <c r="I211" s="6"/>
      <c r="J211" s="6"/>
      <c r="K211" s="6"/>
    </row>
    <row r="212" spans="5:11" x14ac:dyDescent="0.25">
      <c r="E212" s="6"/>
      <c r="F212" s="6"/>
      <c r="G212" s="6"/>
      <c r="H212" s="6"/>
      <c r="I212" s="6"/>
      <c r="J212" s="6"/>
      <c r="K212" s="6"/>
    </row>
    <row r="213" spans="5:11" x14ac:dyDescent="0.25">
      <c r="E213" s="6"/>
      <c r="F213" s="6"/>
      <c r="G213" s="6"/>
      <c r="H213" s="6"/>
      <c r="I213" s="6"/>
      <c r="J213" s="6"/>
      <c r="K213" s="6"/>
    </row>
    <row r="214" spans="5:11" x14ac:dyDescent="0.25">
      <c r="E214" s="6"/>
      <c r="F214" s="6"/>
      <c r="G214" s="6"/>
      <c r="H214" s="6"/>
      <c r="I214" s="6"/>
      <c r="J214" s="6"/>
      <c r="K214" s="6"/>
    </row>
    <row r="215" spans="5:11" x14ac:dyDescent="0.25">
      <c r="E215" s="6"/>
      <c r="F215" s="6"/>
      <c r="G215" s="6"/>
      <c r="H215" s="6"/>
      <c r="I215" s="6"/>
      <c r="J215" s="6"/>
      <c r="K215" s="6"/>
    </row>
    <row r="216" spans="5:11" x14ac:dyDescent="0.25">
      <c r="E216" s="6"/>
      <c r="F216" s="6"/>
      <c r="G216" s="6"/>
      <c r="H216" s="6"/>
      <c r="I216" s="6"/>
      <c r="J216" s="6"/>
      <c r="K216" s="6"/>
    </row>
    <row r="217" spans="5:11" x14ac:dyDescent="0.25">
      <c r="E217" s="6"/>
      <c r="F217" s="6"/>
      <c r="G217" s="6"/>
      <c r="H217" s="6"/>
      <c r="I217" s="6"/>
      <c r="J217" s="6"/>
      <c r="K217" s="6"/>
    </row>
    <row r="218" spans="5:11" x14ac:dyDescent="0.25">
      <c r="E218" s="6"/>
      <c r="F218" s="6"/>
      <c r="G218" s="6"/>
      <c r="H218" s="6"/>
      <c r="I218" s="6"/>
      <c r="J218" s="6"/>
      <c r="K218" s="6"/>
    </row>
    <row r="219" spans="5:11" x14ac:dyDescent="0.25">
      <c r="E219" s="6"/>
      <c r="F219" s="6"/>
      <c r="G219" s="6"/>
      <c r="H219" s="6"/>
      <c r="I219" s="6"/>
      <c r="J219" s="6"/>
      <c r="K219" s="6"/>
    </row>
    <row r="220" spans="5:11" x14ac:dyDescent="0.25">
      <c r="E220" s="6"/>
      <c r="F220" s="6"/>
      <c r="G220" s="6"/>
      <c r="H220" s="6"/>
      <c r="I220" s="6"/>
      <c r="J220" s="6"/>
      <c r="K220" s="6"/>
    </row>
    <row r="221" spans="5:11" x14ac:dyDescent="0.25">
      <c r="E221" s="6"/>
      <c r="F221" s="6"/>
      <c r="G221" s="6"/>
      <c r="H221" s="6"/>
      <c r="I221" s="6"/>
      <c r="J221" s="6"/>
      <c r="K221" s="6"/>
    </row>
    <row r="222" spans="5:11" x14ac:dyDescent="0.25">
      <c r="E222" s="6"/>
      <c r="F222" s="6"/>
      <c r="G222" s="6"/>
      <c r="H222" s="6"/>
      <c r="I222" s="6"/>
      <c r="J222" s="6"/>
      <c r="K222" s="6"/>
    </row>
    <row r="223" spans="5:11" x14ac:dyDescent="0.25">
      <c r="E223" s="6"/>
      <c r="F223" s="6"/>
      <c r="G223" s="6"/>
      <c r="H223" s="6"/>
      <c r="I223" s="6"/>
      <c r="J223" s="6"/>
      <c r="K223" s="6"/>
    </row>
    <row r="224" spans="5:11" x14ac:dyDescent="0.25">
      <c r="E224" s="6"/>
      <c r="F224" s="6"/>
      <c r="G224" s="6"/>
      <c r="H224" s="6"/>
      <c r="I224" s="6"/>
      <c r="J224" s="6"/>
      <c r="K224" s="6"/>
    </row>
    <row r="225" spans="5:11" x14ac:dyDescent="0.25">
      <c r="E225" s="6"/>
      <c r="F225" s="6"/>
      <c r="G225" s="6"/>
      <c r="H225" s="6"/>
      <c r="I225" s="6"/>
      <c r="J225" s="6"/>
      <c r="K225" s="6"/>
    </row>
    <row r="226" spans="5:11" x14ac:dyDescent="0.25">
      <c r="E226" s="6"/>
      <c r="F226" s="6"/>
      <c r="G226" s="6"/>
      <c r="H226" s="6"/>
      <c r="I226" s="6"/>
      <c r="J226" s="6"/>
      <c r="K226" s="6"/>
    </row>
    <row r="227" spans="5:11" x14ac:dyDescent="0.25">
      <c r="E227" s="6"/>
      <c r="F227" s="6"/>
      <c r="G227" s="6"/>
      <c r="H227" s="6"/>
      <c r="I227" s="6"/>
      <c r="J227" s="6"/>
      <c r="K227" s="6"/>
    </row>
    <row r="228" spans="5:11" x14ac:dyDescent="0.25">
      <c r="E228" s="6"/>
      <c r="F228" s="6"/>
      <c r="G228" s="6"/>
      <c r="H228" s="6"/>
      <c r="I228" s="6"/>
      <c r="J228" s="6"/>
      <c r="K228" s="6"/>
    </row>
    <row r="229" spans="5:11" x14ac:dyDescent="0.25">
      <c r="E229" s="6"/>
      <c r="F229" s="6"/>
      <c r="G229" s="6"/>
      <c r="H229" s="6"/>
      <c r="I229" s="6"/>
      <c r="J229" s="6"/>
      <c r="K229" s="6"/>
    </row>
    <row r="230" spans="5:11" x14ac:dyDescent="0.25">
      <c r="E230" s="6"/>
      <c r="F230" s="6"/>
      <c r="G230" s="6"/>
      <c r="H230" s="6"/>
      <c r="I230" s="6"/>
      <c r="J230" s="6"/>
      <c r="K230" s="6"/>
    </row>
    <row r="231" spans="5:11" x14ac:dyDescent="0.25">
      <c r="E231" s="6"/>
      <c r="F231" s="6"/>
      <c r="G231" s="6"/>
      <c r="H231" s="6"/>
      <c r="I231" s="6"/>
      <c r="J231" s="6"/>
      <c r="K231" s="6"/>
    </row>
    <row r="232" spans="5:11" x14ac:dyDescent="0.25">
      <c r="E232" s="6"/>
      <c r="F232" s="6"/>
      <c r="G232" s="6"/>
      <c r="H232" s="6"/>
      <c r="I232" s="6"/>
      <c r="J232" s="6"/>
      <c r="K232" s="6"/>
    </row>
    <row r="233" spans="5:11" x14ac:dyDescent="0.25">
      <c r="E233" s="6"/>
      <c r="F233" s="6"/>
      <c r="G233" s="6"/>
      <c r="H233" s="6"/>
      <c r="I233" s="6"/>
      <c r="J233" s="6"/>
      <c r="K233" s="6"/>
    </row>
    <row r="234" spans="5:11" x14ac:dyDescent="0.25">
      <c r="E234" s="6"/>
      <c r="F234" s="6"/>
      <c r="G234" s="6"/>
      <c r="H234" s="6"/>
      <c r="I234" s="6"/>
      <c r="J234" s="6"/>
      <c r="K234" s="6"/>
    </row>
    <row r="235" spans="5:11" x14ac:dyDescent="0.25">
      <c r="E235" s="6"/>
      <c r="F235" s="6"/>
      <c r="G235" s="6"/>
      <c r="H235" s="6"/>
      <c r="I235" s="6"/>
      <c r="J235" s="6"/>
      <c r="K235" s="6"/>
    </row>
    <row r="236" spans="5:11" x14ac:dyDescent="0.25">
      <c r="E236" s="6"/>
      <c r="F236" s="6"/>
      <c r="G236" s="6"/>
      <c r="H236" s="6"/>
      <c r="I236" s="6"/>
      <c r="J236" s="6"/>
      <c r="K236" s="6"/>
    </row>
    <row r="237" spans="5:11" x14ac:dyDescent="0.25">
      <c r="E237" s="6"/>
      <c r="F237" s="6"/>
      <c r="G237" s="6"/>
      <c r="H237" s="6"/>
      <c r="I237" s="6"/>
      <c r="J237" s="6"/>
      <c r="K237" s="6"/>
    </row>
    <row r="238" spans="5:11" x14ac:dyDescent="0.25">
      <c r="E238" s="6"/>
      <c r="F238" s="6"/>
      <c r="G238" s="6"/>
      <c r="H238" s="6"/>
      <c r="I238" s="6"/>
      <c r="J238" s="6"/>
      <c r="K238" s="6"/>
    </row>
    <row r="239" spans="5:11" x14ac:dyDescent="0.25">
      <c r="E239" s="6"/>
      <c r="F239" s="6"/>
      <c r="G239" s="6"/>
      <c r="H239" s="6"/>
      <c r="I239" s="6"/>
      <c r="J239" s="6"/>
      <c r="K239" s="6"/>
    </row>
    <row r="240" spans="5:11" x14ac:dyDescent="0.25">
      <c r="E240" s="6"/>
      <c r="F240" s="6"/>
      <c r="G240" s="6"/>
      <c r="H240" s="6"/>
      <c r="I240" s="6"/>
      <c r="J240" s="6"/>
      <c r="K240" s="6"/>
    </row>
    <row r="241" spans="5:11" x14ac:dyDescent="0.25">
      <c r="E241" s="6"/>
      <c r="F241" s="6"/>
      <c r="G241" s="6"/>
      <c r="H241" s="6"/>
      <c r="I241" s="6"/>
      <c r="J241" s="6"/>
      <c r="K241" s="6"/>
    </row>
    <row r="242" spans="5:11" x14ac:dyDescent="0.25">
      <c r="E242" s="6"/>
      <c r="F242" s="6"/>
      <c r="G242" s="6"/>
      <c r="H242" s="6"/>
      <c r="I242" s="6"/>
      <c r="J242" s="6"/>
      <c r="K242" s="6"/>
    </row>
    <row r="243" spans="5:11" x14ac:dyDescent="0.25">
      <c r="E243" s="6"/>
      <c r="F243" s="6"/>
      <c r="G243" s="6"/>
      <c r="H243" s="6"/>
      <c r="I243" s="6"/>
      <c r="J243" s="6"/>
      <c r="K243" s="6"/>
    </row>
    <row r="244" spans="5:11" x14ac:dyDescent="0.25">
      <c r="E244" s="6"/>
      <c r="F244" s="6"/>
      <c r="G244" s="6"/>
      <c r="H244" s="6"/>
      <c r="I244" s="6"/>
      <c r="J244" s="6"/>
      <c r="K244" s="6"/>
    </row>
    <row r="245" spans="5:11" x14ac:dyDescent="0.25">
      <c r="E245" s="6"/>
      <c r="F245" s="6"/>
      <c r="G245" s="6"/>
      <c r="H245" s="6"/>
      <c r="I245" s="6"/>
      <c r="J245" s="6"/>
      <c r="K245" s="6"/>
    </row>
    <row r="246" spans="5:11" x14ac:dyDescent="0.25">
      <c r="E246" s="6"/>
      <c r="F246" s="6"/>
      <c r="G246" s="6"/>
      <c r="H246" s="6"/>
      <c r="I246" s="6"/>
      <c r="J246" s="6"/>
      <c r="K246" s="6"/>
    </row>
    <row r="247" spans="5:11" x14ac:dyDescent="0.25">
      <c r="E247" s="6"/>
      <c r="F247" s="6"/>
      <c r="G247" s="6"/>
      <c r="H247" s="6"/>
      <c r="I247" s="6"/>
      <c r="J247" s="6"/>
      <c r="K247" s="6"/>
    </row>
    <row r="248" spans="5:11" x14ac:dyDescent="0.25">
      <c r="E248" s="6"/>
      <c r="F248" s="6"/>
      <c r="G248" s="6"/>
      <c r="H248" s="6"/>
      <c r="I248" s="6"/>
      <c r="J248" s="6"/>
      <c r="K248" s="6"/>
    </row>
    <row r="249" spans="5:11" x14ac:dyDescent="0.25">
      <c r="E249" s="6"/>
      <c r="F249" s="6"/>
      <c r="G249" s="6"/>
      <c r="H249" s="6"/>
      <c r="I249" s="6"/>
      <c r="J249" s="6"/>
      <c r="K249" s="6"/>
    </row>
    <row r="250" spans="5:11" x14ac:dyDescent="0.25">
      <c r="E250" s="6"/>
      <c r="F250" s="6"/>
      <c r="G250" s="6"/>
      <c r="H250" s="6"/>
      <c r="I250" s="6"/>
      <c r="J250" s="6"/>
      <c r="K250" s="6"/>
    </row>
    <row r="251" spans="5:11" x14ac:dyDescent="0.25">
      <c r="E251" s="6"/>
      <c r="F251" s="6"/>
      <c r="G251" s="6"/>
      <c r="H251" s="6"/>
      <c r="I251" s="6"/>
      <c r="J251" s="6"/>
      <c r="K251" s="6"/>
    </row>
    <row r="252" spans="5:11" x14ac:dyDescent="0.25">
      <c r="E252" s="6"/>
      <c r="F252" s="6"/>
      <c r="G252" s="6"/>
      <c r="H252" s="6"/>
      <c r="I252" s="6"/>
      <c r="J252" s="6"/>
      <c r="K252" s="6"/>
    </row>
    <row r="253" spans="5:11" x14ac:dyDescent="0.25">
      <c r="E253" s="6"/>
      <c r="F253" s="6"/>
      <c r="G253" s="6"/>
      <c r="H253" s="6"/>
      <c r="I253" s="6"/>
      <c r="J253" s="6"/>
      <c r="K253" s="6"/>
    </row>
    <row r="254" spans="5:11" x14ac:dyDescent="0.25">
      <c r="E254" s="6"/>
      <c r="F254" s="6"/>
      <c r="G254" s="6"/>
      <c r="H254" s="6"/>
      <c r="I254" s="6"/>
      <c r="J254" s="6"/>
      <c r="K254" s="6"/>
    </row>
    <row r="255" spans="5:11" x14ac:dyDescent="0.25">
      <c r="E255" s="6"/>
      <c r="F255" s="6"/>
      <c r="G255" s="6"/>
      <c r="H255" s="6"/>
      <c r="I255" s="6"/>
      <c r="J255" s="6"/>
      <c r="K255" s="6"/>
    </row>
    <row r="256" spans="5:11" x14ac:dyDescent="0.25">
      <c r="E256" s="6"/>
      <c r="F256" s="6"/>
      <c r="G256" s="6"/>
      <c r="H256" s="6"/>
      <c r="I256" s="6"/>
      <c r="J256" s="6"/>
      <c r="K256" s="6"/>
    </row>
    <row r="257" spans="5:11" x14ac:dyDescent="0.25">
      <c r="E257" s="6"/>
      <c r="F257" s="6"/>
      <c r="G257" s="6"/>
      <c r="H257" s="6"/>
      <c r="I257" s="6"/>
      <c r="J257" s="6"/>
      <c r="K257" s="6"/>
    </row>
    <row r="258" spans="5:11" x14ac:dyDescent="0.25">
      <c r="E258" s="6"/>
      <c r="F258" s="6"/>
      <c r="G258" s="6"/>
      <c r="H258" s="6"/>
      <c r="I258" s="6"/>
      <c r="J258" s="6"/>
      <c r="K258" s="6"/>
    </row>
    <row r="259" spans="5:11" x14ac:dyDescent="0.25">
      <c r="E259" s="6"/>
      <c r="F259" s="6"/>
      <c r="G259" s="6"/>
      <c r="H259" s="6"/>
      <c r="I259" s="6"/>
      <c r="J259" s="6"/>
      <c r="K259" s="6"/>
    </row>
    <row r="260" spans="5:11" x14ac:dyDescent="0.25">
      <c r="E260" s="6"/>
      <c r="F260" s="6"/>
      <c r="G260" s="6"/>
      <c r="H260" s="6"/>
      <c r="I260" s="6"/>
      <c r="J260" s="6"/>
      <c r="K260" s="6"/>
    </row>
    <row r="261" spans="5:11" x14ac:dyDescent="0.25">
      <c r="E261" s="6"/>
      <c r="F261" s="6"/>
      <c r="G261" s="6"/>
      <c r="H261" s="6"/>
      <c r="I261" s="6"/>
      <c r="J261" s="6"/>
      <c r="K261" s="6"/>
    </row>
    <row r="262" spans="5:11" x14ac:dyDescent="0.25">
      <c r="E262" s="6"/>
      <c r="F262" s="6"/>
      <c r="G262" s="6"/>
      <c r="H262" s="6"/>
      <c r="I262" s="6"/>
      <c r="J262" s="6"/>
      <c r="K262" s="6"/>
    </row>
    <row r="263" spans="5:11" x14ac:dyDescent="0.25">
      <c r="E263" s="6"/>
      <c r="F263" s="6"/>
      <c r="G263" s="6"/>
      <c r="H263" s="6"/>
      <c r="I263" s="6"/>
      <c r="J263" s="6"/>
      <c r="K263" s="6"/>
    </row>
    <row r="264" spans="5:11" x14ac:dyDescent="0.25">
      <c r="E264" s="6"/>
      <c r="F264" s="6"/>
      <c r="G264" s="6"/>
      <c r="H264" s="6"/>
      <c r="I264" s="6"/>
      <c r="J264" s="6"/>
      <c r="K264" s="6"/>
    </row>
    <row r="265" spans="5:11" x14ac:dyDescent="0.25">
      <c r="E265" s="6"/>
      <c r="F265" s="6"/>
      <c r="G265" s="6"/>
      <c r="H265" s="6"/>
      <c r="I265" s="6"/>
      <c r="J265" s="6"/>
      <c r="K265" s="6"/>
    </row>
  </sheetData>
  <sortState ref="O4:P59">
    <sortCondition ref="O4"/>
  </sortState>
  <mergeCells count="5">
    <mergeCell ref="A2:C2"/>
    <mergeCell ref="A1:L1"/>
    <mergeCell ref="O3:P3"/>
    <mergeCell ref="H2:K2"/>
    <mergeCell ref="D2:G2"/>
  </mergeCells>
  <pageMargins left="0.7" right="0.7" top="0.75" bottom="0.75" header="0.3" footer="0.3"/>
  <pageSetup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60</vt:i4>
      </vt:variant>
    </vt:vector>
  </HeadingPairs>
  <TitlesOfParts>
    <vt:vector size="61" baseType="lpstr">
      <vt:lpstr>Sheet1</vt:lpstr>
      <vt:lpstr>Belt_100</vt:lpstr>
      <vt:lpstr>Belt_1000</vt:lpstr>
      <vt:lpstr>Belt_10000</vt:lpstr>
      <vt:lpstr>Belt_1100</vt:lpstr>
      <vt:lpstr>Belt_1200</vt:lpstr>
      <vt:lpstr>Belt_1400</vt:lpstr>
      <vt:lpstr>Belt_1500</vt:lpstr>
      <vt:lpstr>Belt_1600</vt:lpstr>
      <vt:lpstr>Belt_1650</vt:lpstr>
      <vt:lpstr>Belt_1700</vt:lpstr>
      <vt:lpstr>Belt_1800</vt:lpstr>
      <vt:lpstr>Belt_1900</vt:lpstr>
      <vt:lpstr>Belt_200</vt:lpstr>
      <vt:lpstr>Belt_2100</vt:lpstr>
      <vt:lpstr>Belt_2200</vt:lpstr>
      <vt:lpstr>Belt_2300</vt:lpstr>
      <vt:lpstr>Belt_2400</vt:lpstr>
      <vt:lpstr>Belt_3000</vt:lpstr>
      <vt:lpstr>Belt_400</vt:lpstr>
      <vt:lpstr>Belt_4400</vt:lpstr>
      <vt:lpstr>Belt_4500</vt:lpstr>
      <vt:lpstr>Belt_550</vt:lpstr>
      <vt:lpstr>Belt_800</vt:lpstr>
      <vt:lpstr>Belt_850</vt:lpstr>
      <vt:lpstr>Belt_880</vt:lpstr>
      <vt:lpstr>Belt_900</vt:lpstr>
      <vt:lpstr>Belt_9000</vt:lpstr>
      <vt:lpstr>Belt_Color</vt:lpstr>
      <vt:lpstr>Belt_Material</vt:lpstr>
      <vt:lpstr>Belt_Series</vt:lpstr>
      <vt:lpstr>BS_100</vt:lpstr>
      <vt:lpstr>BS_1000</vt:lpstr>
      <vt:lpstr>BS_10000</vt:lpstr>
      <vt:lpstr>BS_1100</vt:lpstr>
      <vt:lpstr>BS_1200</vt:lpstr>
      <vt:lpstr>BS_1400</vt:lpstr>
      <vt:lpstr>BS_1500</vt:lpstr>
      <vt:lpstr>BS_1600</vt:lpstr>
      <vt:lpstr>BS_1650</vt:lpstr>
      <vt:lpstr>BS_1700</vt:lpstr>
      <vt:lpstr>BS_1800</vt:lpstr>
      <vt:lpstr>BS_1900</vt:lpstr>
      <vt:lpstr>BS_200</vt:lpstr>
      <vt:lpstr>BS_2100</vt:lpstr>
      <vt:lpstr>BS_2200</vt:lpstr>
      <vt:lpstr>BS_2300</vt:lpstr>
      <vt:lpstr>BS_2400</vt:lpstr>
      <vt:lpstr>BS_3000</vt:lpstr>
      <vt:lpstr>BS_400</vt:lpstr>
      <vt:lpstr>BS_4400</vt:lpstr>
      <vt:lpstr>BS_4500</vt:lpstr>
      <vt:lpstr>BS_550</vt:lpstr>
      <vt:lpstr>BS_800</vt:lpstr>
      <vt:lpstr>BS_850</vt:lpstr>
      <vt:lpstr>BS_880</vt:lpstr>
      <vt:lpstr>BS_900</vt:lpstr>
      <vt:lpstr>BS_9000</vt:lpstr>
      <vt:lpstr>Sheet1!Print_Area</vt:lpstr>
      <vt:lpstr>Sheet1!Print_Titles</vt:lpstr>
      <vt:lpstr>Style_Name</vt:lpstr>
    </vt:vector>
  </TitlesOfParts>
  <Company>Multi-Craft Contractors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S. Petty</dc:creator>
  <cp:lastModifiedBy>John S. Petty</cp:lastModifiedBy>
  <cp:lastPrinted>2019-02-05T15:55:10Z</cp:lastPrinted>
  <dcterms:created xsi:type="dcterms:W3CDTF">2019-02-04T17:36:53Z</dcterms:created>
  <dcterms:modified xsi:type="dcterms:W3CDTF">2019-02-08T13:39:16Z</dcterms:modified>
</cp:coreProperties>
</file>